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H30" i="1"/>
  <c r="L30" i="1" s="1"/>
  <c r="BM29" i="1"/>
  <c r="BL29" i="1"/>
  <c r="BK29" i="1"/>
  <c r="AU29" i="1" s="1"/>
  <c r="BJ29" i="1"/>
  <c r="BG29" i="1"/>
  <c r="BF29" i="1"/>
  <c r="BE29" i="1"/>
  <c r="BD29" i="1"/>
  <c r="BH29" i="1" s="1"/>
  <c r="BI29" i="1" s="1"/>
  <c r="BC29" i="1"/>
  <c r="AX29" i="1" s="1"/>
  <c r="AZ29" i="1"/>
  <c r="AW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W26" i="1"/>
  <c r="V26" i="1"/>
  <c r="U26" i="1" s="1"/>
  <c r="N26" i="1"/>
  <c r="H26" i="1"/>
  <c r="AV26" i="1" s="1"/>
  <c r="BM25" i="1"/>
  <c r="BL25" i="1"/>
  <c r="BJ25" i="1"/>
  <c r="BK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W25" i="1"/>
  <c r="V25" i="1"/>
  <c r="U25" i="1" s="1"/>
  <c r="N25" i="1"/>
  <c r="BM24" i="1"/>
  <c r="BL24" i="1"/>
  <c r="BK24" i="1" s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U24" i="1" s="1"/>
  <c r="N24" i="1"/>
  <c r="BM23" i="1"/>
  <c r="BL23" i="1"/>
  <c r="BJ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W23" i="1"/>
  <c r="V23" i="1"/>
  <c r="U23" i="1" s="1"/>
  <c r="N23" i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G22" i="1" s="1"/>
  <c r="Y22" i="1" s="1"/>
  <c r="W22" i="1"/>
  <c r="V22" i="1"/>
  <c r="U22" i="1" s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/>
  <c r="W21" i="1"/>
  <c r="U21" i="1" s="1"/>
  <c r="V21" i="1"/>
  <c r="N21" i="1"/>
  <c r="H21" i="1"/>
  <c r="L21" i="1" s="1"/>
  <c r="BM20" i="1"/>
  <c r="BL20" i="1"/>
  <c r="BJ20" i="1"/>
  <c r="BK20" i="1" s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W20" i="1"/>
  <c r="V20" i="1"/>
  <c r="U20" i="1"/>
  <c r="N20" i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G19" i="1" s="1"/>
  <c r="Y19" i="1" s="1"/>
  <c r="AF19" i="1"/>
  <c r="W19" i="1"/>
  <c r="V19" i="1"/>
  <c r="U19" i="1" s="1"/>
  <c r="N19" i="1"/>
  <c r="H19" i="1"/>
  <c r="AV19" i="1" s="1"/>
  <c r="AU20" i="1" l="1"/>
  <c r="AW20" i="1" s="1"/>
  <c r="Q20" i="1"/>
  <c r="AW25" i="1"/>
  <c r="H22" i="1"/>
  <c r="AV22" i="1" s="1"/>
  <c r="AY22" i="1" s="1"/>
  <c r="BK23" i="1"/>
  <c r="AU23" i="1" s="1"/>
  <c r="AV21" i="1"/>
  <c r="AY21" i="1" s="1"/>
  <c r="Q27" i="1"/>
  <c r="R27" i="1" s="1"/>
  <c r="S27" i="1" s="1"/>
  <c r="O27" i="1" s="1"/>
  <c r="M27" i="1" s="1"/>
  <c r="P27" i="1" s="1"/>
  <c r="J27" i="1" s="1"/>
  <c r="K27" i="1" s="1"/>
  <c r="Q22" i="1"/>
  <c r="R22" i="1" s="1"/>
  <c r="S22" i="1" s="1"/>
  <c r="Z22" i="1" s="1"/>
  <c r="U27" i="1"/>
  <c r="BK19" i="1"/>
  <c r="Q19" i="1" s="1"/>
  <c r="U28" i="1"/>
  <c r="Q29" i="1"/>
  <c r="R29" i="1" s="1"/>
  <c r="S29" i="1" s="1"/>
  <c r="Z29" i="1" s="1"/>
  <c r="AU21" i="1"/>
  <c r="AW21" i="1" s="1"/>
  <c r="Q21" i="1"/>
  <c r="AF23" i="1"/>
  <c r="H23" i="1"/>
  <c r="AV23" i="1" s="1"/>
  <c r="AY23" i="1" s="1"/>
  <c r="L25" i="1"/>
  <c r="H25" i="1"/>
  <c r="AV25" i="1" s="1"/>
  <c r="AY25" i="1" s="1"/>
  <c r="G25" i="1"/>
  <c r="AF25" i="1"/>
  <c r="L19" i="1"/>
  <c r="R19" i="1"/>
  <c r="S19" i="1" s="1"/>
  <c r="Z19" i="1" s="1"/>
  <c r="AU19" i="1"/>
  <c r="AY19" i="1" s="1"/>
  <c r="AU22" i="1"/>
  <c r="AW22" i="1" s="1"/>
  <c r="L26" i="1"/>
  <c r="G26" i="1"/>
  <c r="AF26" i="1"/>
  <c r="I26" i="1"/>
  <c r="L29" i="1"/>
  <c r="H29" i="1"/>
  <c r="G29" i="1"/>
  <c r="AF29" i="1"/>
  <c r="AV30" i="1"/>
  <c r="AY30" i="1" s="1"/>
  <c r="AU30" i="1"/>
  <c r="AW30" i="1" s="1"/>
  <c r="Q30" i="1"/>
  <c r="I25" i="1"/>
  <c r="I19" i="1"/>
  <c r="H20" i="1"/>
  <c r="L20" i="1" s="1"/>
  <c r="G20" i="1"/>
  <c r="I21" i="1"/>
  <c r="AF22" i="1"/>
  <c r="I22" i="1"/>
  <c r="Q24" i="1"/>
  <c r="AU24" i="1"/>
  <c r="BK28" i="1"/>
  <c r="G30" i="1"/>
  <c r="AF30" i="1"/>
  <c r="I30" i="1"/>
  <c r="AW19" i="1"/>
  <c r="AW24" i="1"/>
  <c r="AU26" i="1"/>
  <c r="AY26" i="1" s="1"/>
  <c r="Q26" i="1"/>
  <c r="O19" i="1"/>
  <c r="M19" i="1" s="1"/>
  <c r="P19" i="1" s="1"/>
  <c r="AF20" i="1"/>
  <c r="G21" i="1"/>
  <c r="AF21" i="1"/>
  <c r="G23" i="1"/>
  <c r="AW23" i="1"/>
  <c r="Q23" i="1"/>
  <c r="Q25" i="1"/>
  <c r="AF27" i="1"/>
  <c r="I27" i="1"/>
  <c r="L27" i="1"/>
  <c r="H27" i="1"/>
  <c r="AV27" i="1" s="1"/>
  <c r="AY27" i="1" s="1"/>
  <c r="H28" i="1"/>
  <c r="AV28" i="1" s="1"/>
  <c r="G28" i="1"/>
  <c r="G24" i="1"/>
  <c r="H24" i="1"/>
  <c r="L22" i="1" l="1"/>
  <c r="I24" i="1"/>
  <c r="AV24" i="1"/>
  <c r="AY24" i="1" s="1"/>
  <c r="L24" i="1"/>
  <c r="R24" i="1"/>
  <c r="S24" i="1" s="1"/>
  <c r="O22" i="1"/>
  <c r="M22" i="1" s="1"/>
  <c r="P22" i="1" s="1"/>
  <c r="J22" i="1" s="1"/>
  <c r="K22" i="1" s="1"/>
  <c r="Y24" i="1"/>
  <c r="O24" i="1"/>
  <c r="M24" i="1" s="1"/>
  <c r="P24" i="1" s="1"/>
  <c r="J24" i="1" s="1"/>
  <c r="K24" i="1" s="1"/>
  <c r="R23" i="1"/>
  <c r="S23" i="1" s="1"/>
  <c r="J19" i="1"/>
  <c r="K19" i="1" s="1"/>
  <c r="Y20" i="1"/>
  <c r="R20" i="1"/>
  <c r="S20" i="1" s="1"/>
  <c r="T29" i="1"/>
  <c r="X29" i="1" s="1"/>
  <c r="AA29" i="1"/>
  <c r="Y26" i="1"/>
  <c r="T27" i="1"/>
  <c r="X27" i="1" s="1"/>
  <c r="AA27" i="1"/>
  <c r="L28" i="1"/>
  <c r="AW26" i="1"/>
  <c r="Y21" i="1"/>
  <c r="Y30" i="1"/>
  <c r="AV20" i="1"/>
  <c r="AY20" i="1" s="1"/>
  <c r="I20" i="1"/>
  <c r="R30" i="1"/>
  <c r="S30" i="1" s="1"/>
  <c r="O29" i="1"/>
  <c r="M29" i="1" s="1"/>
  <c r="P29" i="1" s="1"/>
  <c r="Y29" i="1"/>
  <c r="Z27" i="1"/>
  <c r="Y25" i="1"/>
  <c r="L23" i="1"/>
  <c r="R21" i="1"/>
  <c r="S21" i="1" s="1"/>
  <c r="O21" i="1" s="1"/>
  <c r="M21" i="1" s="1"/>
  <c r="P21" i="1" s="1"/>
  <c r="J21" i="1" s="1"/>
  <c r="K21" i="1" s="1"/>
  <c r="Y28" i="1"/>
  <c r="T22" i="1"/>
  <c r="X22" i="1" s="1"/>
  <c r="AA22" i="1"/>
  <c r="AB22" i="1" s="1"/>
  <c r="I28" i="1"/>
  <c r="R25" i="1"/>
  <c r="S25" i="1" s="1"/>
  <c r="Y23" i="1"/>
  <c r="O23" i="1"/>
  <c r="M23" i="1" s="1"/>
  <c r="P23" i="1" s="1"/>
  <c r="R26" i="1"/>
  <c r="S26" i="1" s="1"/>
  <c r="Q28" i="1"/>
  <c r="AU28" i="1"/>
  <c r="AW28" i="1" s="1"/>
  <c r="AV29" i="1"/>
  <c r="AY29" i="1" s="1"/>
  <c r="I29" i="1"/>
  <c r="T19" i="1"/>
  <c r="X19" i="1" s="1"/>
  <c r="AA19" i="1"/>
  <c r="AB19" i="1" s="1"/>
  <c r="I23" i="1"/>
  <c r="J23" i="1" l="1"/>
  <c r="K23" i="1" s="1"/>
  <c r="J29" i="1"/>
  <c r="K29" i="1" s="1"/>
  <c r="AB27" i="1"/>
  <c r="R28" i="1"/>
  <c r="S28" i="1" s="1"/>
  <c r="T20" i="1"/>
  <c r="X20" i="1" s="1"/>
  <c r="AA20" i="1"/>
  <c r="Z20" i="1"/>
  <c r="T25" i="1"/>
  <c r="X25" i="1" s="1"/>
  <c r="AA25" i="1"/>
  <c r="Z25" i="1"/>
  <c r="AA26" i="1"/>
  <c r="T26" i="1"/>
  <c r="X26" i="1" s="1"/>
  <c r="Z26" i="1"/>
  <c r="O25" i="1"/>
  <c r="M25" i="1" s="1"/>
  <c r="P25" i="1" s="1"/>
  <c r="J25" i="1" s="1"/>
  <c r="K25" i="1" s="1"/>
  <c r="O26" i="1"/>
  <c r="M26" i="1" s="1"/>
  <c r="P26" i="1" s="1"/>
  <c r="J26" i="1" s="1"/>
  <c r="K26" i="1" s="1"/>
  <c r="T23" i="1"/>
  <c r="X23" i="1" s="1"/>
  <c r="AA23" i="1"/>
  <c r="Z23" i="1"/>
  <c r="AA21" i="1"/>
  <c r="AB21" i="1" s="1"/>
  <c r="T21" i="1"/>
  <c r="X21" i="1" s="1"/>
  <c r="Z21" i="1"/>
  <c r="AA30" i="1"/>
  <c r="T30" i="1"/>
  <c r="X30" i="1" s="1"/>
  <c r="Z30" i="1"/>
  <c r="O30" i="1"/>
  <c r="M30" i="1" s="1"/>
  <c r="P30" i="1" s="1"/>
  <c r="J30" i="1" s="1"/>
  <c r="K30" i="1" s="1"/>
  <c r="AB29" i="1"/>
  <c r="O20" i="1"/>
  <c r="M20" i="1" s="1"/>
  <c r="P20" i="1" s="1"/>
  <c r="J20" i="1" s="1"/>
  <c r="K20" i="1" s="1"/>
  <c r="AY28" i="1"/>
  <c r="T24" i="1"/>
  <c r="X24" i="1" s="1"/>
  <c r="AA24" i="1"/>
  <c r="Z24" i="1"/>
  <c r="AB30" i="1" l="1"/>
  <c r="AB20" i="1"/>
  <c r="AB23" i="1"/>
  <c r="AB25" i="1"/>
  <c r="T28" i="1"/>
  <c r="X28" i="1" s="1"/>
  <c r="AA28" i="1"/>
  <c r="Z28" i="1"/>
  <c r="O28" i="1"/>
  <c r="M28" i="1" s="1"/>
  <c r="P28" i="1" s="1"/>
  <c r="J28" i="1" s="1"/>
  <c r="K28" i="1" s="1"/>
  <c r="AB24" i="1"/>
  <c r="AB26" i="1"/>
  <c r="AB28" i="1" l="1"/>
</calcChain>
</file>

<file path=xl/sharedStrings.xml><?xml version="1.0" encoding="utf-8"?>
<sst xmlns="http://schemas.openxmlformats.org/spreadsheetml/2006/main" count="891" uniqueCount="417">
  <si>
    <t>File opened</t>
  </si>
  <si>
    <t>2020-09-15 16:08:03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</si>
  <si>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</si>
  <si>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</si>
  <si>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</si>
  <si>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</si>
  <si>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</si>
  <si>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</si>
  <si>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</si>
  <si>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</si>
  <si>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</si>
  <si>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</si>
  <si>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</si>
  <si>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{"co2bspan2a": "0.189054", "tbzero": "0.155348", "flowbzero": "0.30082", "flowmeterzero": "1.06113", "h2obzero": "1.06811", "flowazero": "0.28716", "co2bspan2b": "0.180118", "h2oazero": "1.05097", "h2obspan2b": "0.0952042", "h2obspanconc2": "0", "h2oaspanconc1": "19.45", "co2bspanconc2": "296.7", "co2bspan1": "0.957744", "tazero": "0.197292", "h2obspan2a": "0.0927813", "co2bspan2": "-0.0264927", "h2oaspan2a": "0.0933829", "h2oaspan2b": "0.0948874", "co2aspan2b": "0.179462", "co2aspan2": "-0.0251474", "ssa_ref": "32565.6", "h2obspan2": "0", "co2aspanconc2": "296.7", "h2oaspan1": "1.01611", "ssb_ref": "37590.7", "co2aspanconc1": "993", "h2obspanconc1": "19.45", "h2oaspan2": "0", "co2bspanconc1": "993", "co2aspan2a": "0.188041", "co2bzero": "0.862588", "h2obspan1": "1.02611", "co2azero": "0.870173", "oxygen": "21", "h2oaspanconc2": "0", "chamberpressurezero": "2.59421", "co2aspan1": "0.959104"}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</si>
  <si>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</si>
  <si>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</si>
  <si>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</si>
  <si>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</si>
  <si>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</si>
  <si>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</si>
  <si>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</si>
  <si>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</si>
  <si>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</si>
  <si>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16:08:03</t>
  </si>
  <si>
    <t>Stability Definition:	H2O_r (Meas): Slp&lt;0.5 Per=20	H2O_s (Meas): Slp&lt;0.5 Per=20	CO2_r (Meas): Slp&lt;0.1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</si>
  <si>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</si>
  <si>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</si>
  <si>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</si>
  <si>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</si>
  <si>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</si>
  <si>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</si>
  <si>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</si>
  <si>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</si>
  <si>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</si>
  <si>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</si>
  <si>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</si>
  <si>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</si>
  <si>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</si>
  <si>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</si>
  <si>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</si>
  <si>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</si>
  <si>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</si>
  <si>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</si>
  <si>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</si>
  <si>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</si>
  <si>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</si>
  <si>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</si>
  <si>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</si>
  <si>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</si>
  <si>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</si>
  <si>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</si>
  <si>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</si>
  <si>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</si>
  <si>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</si>
  <si>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</si>
  <si>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</si>
  <si>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</si>
  <si>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</si>
  <si>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</si>
  <si>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</si>
  <si>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</si>
  <si>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</si>
  <si>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</si>
  <si>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</si>
  <si>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</si>
  <si>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</si>
  <si>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</si>
  <si>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</si>
  <si>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</si>
  <si>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</si>
  <si>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</si>
  <si>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</si>
  <si>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</si>
  <si>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</si>
  <si>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</si>
  <si>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</si>
  <si>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</si>
  <si>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</si>
  <si>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</si>
  <si>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</si>
  <si>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</si>
  <si>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</si>
  <si>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</si>
  <si>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</si>
  <si>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</si>
  <si>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</si>
  <si>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</si>
  <si>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</si>
  <si>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</si>
  <si>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</si>
  <si>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</si>
  <si>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</si>
  <si>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</si>
  <si>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</si>
  <si>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</si>
  <si>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</si>
  <si>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</si>
  <si>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</si>
  <si>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</si>
  <si>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</si>
  <si>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</si>
  <si>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</si>
  <si>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</si>
  <si>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</si>
  <si>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</si>
  <si>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</si>
  <si>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</si>
  <si>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</si>
  <si>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</si>
  <si>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</si>
  <si>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</si>
  <si>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</si>
  <si>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</si>
  <si>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</si>
  <si>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</si>
  <si>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</si>
  <si>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</si>
  <si>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</si>
  <si>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</si>
  <si>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</si>
  <si>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</si>
  <si>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</si>
  <si>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</si>
  <si>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</si>
  <si>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</si>
  <si>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</si>
  <si>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</si>
  <si>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</si>
  <si>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</si>
  <si>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</si>
  <si>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</si>
  <si>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</si>
  <si>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</si>
  <si>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</si>
  <si>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</si>
  <si>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</si>
  <si>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</si>
  <si>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</si>
  <si>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</si>
  <si>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</si>
  <si>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</si>
  <si>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</si>
  <si>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</si>
  <si>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</si>
  <si>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</si>
  <si>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</si>
  <si>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</si>
  <si>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</si>
  <si>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</si>
  <si>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</si>
  <si>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</si>
  <si>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</si>
  <si>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</si>
  <si>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</si>
  <si>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</si>
  <si>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</si>
  <si>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</si>
  <si>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</si>
  <si>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</si>
  <si>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</si>
  <si>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</si>
  <si>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</si>
  <si>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</si>
  <si>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</si>
  <si>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</si>
  <si>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</si>
  <si>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</si>
  <si>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</si>
  <si>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</si>
  <si>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</si>
  <si>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</si>
  <si>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</si>
  <si>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</si>
  <si>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</si>
  <si>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</si>
  <si>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</si>
  <si>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</si>
  <si>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</si>
  <si>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</si>
  <si>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</si>
  <si>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</si>
  <si>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</si>
  <si>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</si>
  <si>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</si>
  <si>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</si>
  <si>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</si>
  <si>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</si>
  <si>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</si>
  <si>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</si>
  <si>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</si>
  <si>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</si>
  <si>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</si>
  <si>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</si>
  <si>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</si>
  <si>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</si>
  <si>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</si>
  <si>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</si>
  <si>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</si>
  <si>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</si>
  <si>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</si>
  <si>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</si>
  <si>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</si>
  <si>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</si>
  <si>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</si>
  <si>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</si>
  <si>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</si>
  <si>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</si>
  <si>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</si>
  <si>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</si>
  <si>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</si>
  <si>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</si>
  <si>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</si>
  <si>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</si>
  <si>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</si>
  <si>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</si>
  <si>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</si>
  <si>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</si>
  <si>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</si>
  <si>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</si>
  <si>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</si>
  <si>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</si>
  <si>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</si>
  <si>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</si>
  <si>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</si>
  <si>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</si>
  <si>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</si>
  <si>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</si>
  <si>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</si>
  <si>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</si>
  <si>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</si>
  <si>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</si>
  <si>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</si>
  <si>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</si>
  <si>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</si>
  <si>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</si>
  <si>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</si>
  <si>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</si>
  <si>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</si>
  <si>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</si>
  <si>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</si>
  <si>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</si>
  <si>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</si>
  <si>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</si>
  <si>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</si>
  <si>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</si>
  <si>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</si>
  <si>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</si>
  <si>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</si>
  <si>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</si>
  <si>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</si>
  <si>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</si>
  <si>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</si>
  <si>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</si>
  <si>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</si>
  <si>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</si>
  <si>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</si>
  <si>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</si>
  <si>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</si>
  <si>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</si>
  <si>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</si>
  <si>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</si>
  <si>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</si>
  <si>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</si>
  <si>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</si>
  <si>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</si>
  <si>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</si>
  <si>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</si>
  <si>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</si>
  <si>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</si>
  <si>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</si>
  <si>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</si>
  <si>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</si>
  <si>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</si>
  <si>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</si>
  <si>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</si>
  <si>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</si>
  <si>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</si>
  <si>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</si>
  <si>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</si>
  <si>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</si>
  <si>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AccCO2_soda</t>
  </si>
  <si>
    <t>AccH2O_des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</si>
  <si>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</si>
  <si>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</si>
  <si>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</si>
  <si>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</si>
  <si>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</si>
  <si>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</si>
  <si>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</si>
  <si>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</si>
  <si>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</si>
  <si>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</si>
  <si>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</si>
  <si>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</si>
  <si>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</si>
  <si>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</si>
  <si>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</si>
  <si>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</si>
  <si>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</si>
  <si>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</si>
  <si>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</si>
  <si>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</si>
  <si>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</si>
  <si>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</si>
  <si>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</si>
  <si>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</si>
  <si>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</si>
  <si>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</si>
  <si>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</si>
  <si>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</si>
  <si>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</si>
  <si>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</si>
  <si>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</si>
  <si>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</si>
  <si>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</si>
  <si>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</si>
  <si>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</si>
  <si>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</si>
  <si>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</si>
  <si>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</si>
  <si>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</si>
  <si>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</si>
  <si>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</si>
  <si>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</si>
  <si>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</si>
  <si>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</si>
  <si>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</si>
  <si>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</si>
  <si>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</si>
  <si>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</si>
  <si>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</si>
  <si>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</si>
  <si>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</si>
  <si>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</si>
  <si>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</si>
  <si>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</si>
  <si>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</si>
  <si>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</si>
  <si>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</si>
  <si>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</si>
  <si>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</si>
  <si>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</si>
  <si>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</si>
  <si>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</si>
  <si>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</si>
  <si>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</si>
  <si>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</si>
  <si>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</si>
  <si>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</si>
  <si>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</si>
  <si>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</si>
  <si>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</si>
  <si>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</si>
  <si>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</si>
  <si>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</si>
  <si>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</si>
  <si>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</si>
  <si>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</si>
  <si>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</si>
  <si>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</si>
  <si>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MPF-2271-20161005-17_31_04</t>
  </si>
  <si>
    <t>-</t>
  </si>
  <si>
    <t>11111111</t>
  </si>
  <si>
    <t>oooooooo</t>
  </si>
  <si>
    <t>off</t>
  </si>
  <si>
    <t>20200915 16:31:32</t>
  </si>
  <si>
    <t>16:31:32</t>
  </si>
  <si>
    <t>MPF-2273-20161005-18_13_49</t>
  </si>
  <si>
    <t>16:30:28</t>
  </si>
  <si>
    <t>1/4</t>
  </si>
  <si>
    <t>20200915 16:33:33</t>
  </si>
  <si>
    <t>16:33:33</t>
  </si>
  <si>
    <t>MPF-2274-20161005-18_15_49</t>
  </si>
  <si>
    <t>16:32:27</t>
  </si>
  <si>
    <t>20200915 16:35:33</t>
  </si>
  <si>
    <t>16:35:33</t>
  </si>
  <si>
    <t>MPF-2275-20161005-18_17_50</t>
  </si>
  <si>
    <t>16:34:30</t>
  </si>
  <si>
    <t>20200915 16:37:34</t>
  </si>
  <si>
    <t>16:37:34</t>
  </si>
  <si>
    <t>MPF-2276-20161005-18_19_50</t>
  </si>
  <si>
    <t>16:36:29</t>
  </si>
  <si>
    <t>20200915 16:39:34</t>
  </si>
  <si>
    <t>16:39:34</t>
  </si>
  <si>
    <t>MPF-2277-20161005-18_21_51</t>
  </si>
  <si>
    <t>16:38:31</t>
  </si>
  <si>
    <t>20200915 16:41:35</t>
  </si>
  <si>
    <t>16:41:35</t>
  </si>
  <si>
    <t>MPF-2278-20161005-18_23_51</t>
  </si>
  <si>
    <t>16:40:29</t>
  </si>
  <si>
    <t>20200915 16:43:35</t>
  </si>
  <si>
    <t>16:43:35</t>
  </si>
  <si>
    <t>MPF-2279-20161005-18_25_52</t>
  </si>
  <si>
    <t>16:42:32</t>
  </si>
  <si>
    <t>20200915 16:45:36</t>
  </si>
  <si>
    <t>16:45:36</t>
  </si>
  <si>
    <t>MPF-2280-20161005-18_27_52</t>
  </si>
  <si>
    <t>16:44:29</t>
  </si>
  <si>
    <t>2/4</t>
  </si>
  <si>
    <t>20200915 16:47:36</t>
  </si>
  <si>
    <t>16:47:36</t>
  </si>
  <si>
    <t>MPF-2281-20161005-18_29_53</t>
  </si>
  <si>
    <t>16:46:29</t>
  </si>
  <si>
    <t>20200915 16:49:37</t>
  </si>
  <si>
    <t>16:49:37</t>
  </si>
  <si>
    <t>MPF-2282-20161005-18_31_53</t>
  </si>
  <si>
    <t>16:48:30</t>
  </si>
  <si>
    <t>20200915 16:51:37</t>
  </si>
  <si>
    <t>16:51:37</t>
  </si>
  <si>
    <t>MPF-2283-20161005-18_33_54</t>
  </si>
  <si>
    <t>16:50:31</t>
  </si>
  <si>
    <t>20200915 17:02:19</t>
  </si>
  <si>
    <t>17:02:19</t>
  </si>
  <si>
    <t>MPF-2284-20161005-18_44_35</t>
  </si>
  <si>
    <t>17:02:41</t>
  </si>
  <si>
    <t>4/4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</si>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</sst>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AC11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416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1600205492.5</v>
      </c>
      <c r="C19">
        <v>1398.9000000953699</v>
      </c>
      <c r="D19" t="s">
        <v>365</v>
      </c>
      <c r="E19" t="s">
        <v>366</v>
      </c>
      <c r="F19">
        <v>1600205492.5</v>
      </c>
      <c r="G19">
        <f t="shared" ref="G19:G30" si="0">BU19*AE19*(BQ19-BR19)/(100*$B$7*(1000-AE19*BQ19))</f>
        <v>2.9760107310025864E-3</v>
      </c>
      <c r="H19">
        <f t="shared" ref="H19:H30" si="1">BU19*AE19*(BP19-BO19*(1000-AE19*BR19)/(1000-AE19*BQ19))/(100*$B$7)</f>
        <v>22.527336482256842</v>
      </c>
      <c r="I19">
        <f t="shared" ref="I19:I30" si="2">BO19 - IF(AE19&gt;1, H19*$B$7*100/(AG19*CC19), 0)</f>
        <v>371.67597488778216</v>
      </c>
      <c r="J19">
        <f t="shared" ref="J19:J30" si="3">((P19-G19/2)*I19-H19)/(P19+G19/2)</f>
        <v>239.73831568693285</v>
      </c>
      <c r="K19">
        <f t="shared" ref="K19:K30" si="4">J19*(BV19+BW19)/1000</f>
        <v>24.331044535926605</v>
      </c>
      <c r="L19">
        <f t="shared" ref="L19:L30" si="5">(BO19 - IF(AE19&gt;1, H19*$B$7*100/(AG19*CC19), 0))*(BV19+BW19)/1000</f>
        <v>37.72139915147271</v>
      </c>
      <c r="M19">
        <f t="shared" ref="M19:M30" si="6">2/((1/O19-1/N19)+SIGN(O19)*SQRT((1/O19-1/N19)*(1/O19-1/N19) + 4*$C$7/(($C$7+1)*($C$7+1))*(2*1/O19*1/N19-1/N19*1/N19)))</f>
        <v>0.30199484018678358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2.2861674679840323</v>
      </c>
      <c r="O19">
        <f t="shared" ref="O19:O30" si="8">G19*(1000-(1000*0.61365*EXP(17.502*S19/(240.97+S19))/(BV19+BW19)+BQ19)/2)/(1000*0.61365*EXP(17.502*S19/(240.97+S19))/(BV19+BW19)-BQ19)</f>
        <v>0.28145430133239929</v>
      </c>
      <c r="P19">
        <f t="shared" ref="P19:P30" si="9">1/(($C$7+1)/(M19/1.6)+1/(N19/1.37)) + $C$7/(($C$7+1)/(M19/1.6) + $C$7/(N19/1.37))</f>
        <v>0.17763786601290033</v>
      </c>
      <c r="Q19">
        <f t="shared" ref="Q19:Q30" si="10">(BK19*BM19)</f>
        <v>209.729297300707</v>
      </c>
      <c r="R19">
        <f t="shared" ref="R19:R30" si="11">(BX19+(Q19+2*0.95*0.0000000567*(((BX19+$B$9)+273)^4-(BX19+273)^4)-44100*G19)/(1.84*29.3*N19+8*0.95*0.0000000567*(BX19+273)^3))</f>
        <v>28.08892025152424</v>
      </c>
      <c r="S19">
        <f t="shared" ref="S19:S30" si="12">($C$9*BY19+$D$9*BZ19+$E$9*R19)</f>
        <v>27.189299999999999</v>
      </c>
      <c r="T19">
        <f t="shared" ref="T19:T30" si="13">0.61365*EXP(17.502*S19/(240.97+S19))</f>
        <v>3.6191466255387224</v>
      </c>
      <c r="U19">
        <f t="shared" ref="U19:U30" si="14">(V19/W19*100)</f>
        <v>69.939026294803512</v>
      </c>
      <c r="V19">
        <f t="shared" ref="V19:V30" si="15">BQ19*(BV19+BW19)/1000</f>
        <v>2.5787901619116007</v>
      </c>
      <c r="W19">
        <f t="shared" ref="W19:W30" si="16">0.61365*EXP(17.502*BX19/(240.97+BX19))</f>
        <v>3.6871976899443992</v>
      </c>
      <c r="X19">
        <f t="shared" ref="X19:X30" si="17">(T19-BQ19*(BV19+BW19)/1000)</f>
        <v>1.0403564636271216</v>
      </c>
      <c r="Y19">
        <f t="shared" ref="Y19:Y30" si="18">(-G19*44100)</f>
        <v>-131.24207323721407</v>
      </c>
      <c r="Z19">
        <f t="shared" ref="Z19:Z30" si="19">2*29.3*N19*0.92*(BX19-S19)</f>
        <v>39.194091649797912</v>
      </c>
      <c r="AA19">
        <f t="shared" ref="AA19:AA30" si="20">2*0.95*0.0000000567*(((BX19+$B$9)+273)^4-(S19+273)^4)</f>
        <v>3.7127818067016802</v>
      </c>
      <c r="AB19">
        <f t="shared" ref="AB19:AB30" si="21">Q19+AA19+Y19+Z19</f>
        <v>121.39409751999253</v>
      </c>
      <c r="AC19">
        <v>11</v>
      </c>
      <c r="AD19">
        <v>2</v>
      </c>
      <c r="AE19">
        <f t="shared" ref="AE19:AE30" si="22">IF(AC19*$H$15&gt;=AG19,1,(AG19/(AG19-AC19*$H$15)))</f>
        <v>1.000410084813153</v>
      </c>
      <c r="AF19">
        <f t="shared" ref="AF19:AF30" si="23">(AE19-1)*100</f>
        <v>4.1008481315296663E-2</v>
      </c>
      <c r="AG19">
        <f t="shared" ref="AG19:AG30" si="24">MAX(0,($B$15+$C$15*CC19)/(1+$D$15*CC19)*BV19/(BX19+273)*$E$15)</f>
        <v>53669.439003772626</v>
      </c>
      <c r="AH19" t="s">
        <v>360</v>
      </c>
      <c r="AI19">
        <v>10234.5</v>
      </c>
      <c r="AJ19">
        <v>887.78461538461602</v>
      </c>
      <c r="AK19">
        <v>2835.86</v>
      </c>
      <c r="AL19">
        <f t="shared" ref="AL19:AL30" si="25">AK19-AJ19</f>
        <v>1948.0753846153841</v>
      </c>
      <c r="AM19">
        <f t="shared" ref="AM19:AM30" si="26">AL19/AK19</f>
        <v>0.68694342619712678</v>
      </c>
      <c r="AN19">
        <v>-1.2973758695661901</v>
      </c>
      <c r="AO19" t="s">
        <v>367</v>
      </c>
      <c r="AP19">
        <v>10174.700000000001</v>
      </c>
      <c r="AQ19">
        <v>930.08932000000004</v>
      </c>
      <c r="AR19">
        <v>1484.96</v>
      </c>
      <c r="AS19">
        <f t="shared" ref="AS19:AS30" si="27">1-AQ19/AR19</f>
        <v>0.37366035448766299</v>
      </c>
      <c r="AT19">
        <v>0.5</v>
      </c>
      <c r="AU19">
        <f t="shared" ref="AU19:AU30" si="28">BK19</f>
        <v>1093.1790001760025</v>
      </c>
      <c r="AV19">
        <f t="shared" ref="AV19:AV30" si="29">H19</f>
        <v>22.527336482256842</v>
      </c>
      <c r="AW19">
        <f t="shared" ref="AW19:AW30" si="30">AS19*AT19*AU19</f>
        <v>204.23882636211707</v>
      </c>
      <c r="AX19">
        <f t="shared" ref="AX19:AX30" si="31">BC19/AR19</f>
        <v>1</v>
      </c>
      <c r="AY19">
        <f t="shared" ref="AY19:AY30" si="32">(AV19-AN19)/AU19</f>
        <v>2.1793971845404308E-2</v>
      </c>
      <c r="AZ19">
        <f t="shared" ref="AZ19:AZ30" si="33">(AK19-AR19)/AR19</f>
        <v>0.90972147397909708</v>
      </c>
      <c r="BA19" t="s">
        <v>361</v>
      </c>
      <c r="BB19">
        <v>0</v>
      </c>
      <c r="BC19">
        <f t="shared" ref="BC19:BC30" si="34">AR19-BB19</f>
        <v>1484.96</v>
      </c>
      <c r="BD19">
        <f t="shared" ref="BD19:BD30" si="35">(AR19-AQ19)/(AR19-BB19)</f>
        <v>0.37366035448766294</v>
      </c>
      <c r="BE19">
        <f t="shared" ref="BE19:BE30" si="36">(AK19-AR19)/(AK19-BB19)</f>
        <v>0.47636343119900137</v>
      </c>
      <c r="BF19">
        <f t="shared" ref="BF19:BF30" si="37">(AR19-AQ19)/(AR19-AJ19)</f>
        <v>0.9291586597417596</v>
      </c>
      <c r="BG19">
        <f t="shared" ref="BG19:BG30" si="38">(AK19-AR19)/(AK19-AJ19)</f>
        <v>0.69345365721907803</v>
      </c>
      <c r="BH19">
        <f t="shared" ref="BH19:BH30" si="39">(BD19*BB19/AQ19)</f>
        <v>0</v>
      </c>
      <c r="BI19">
        <f t="shared" ref="BI19:BI30" si="40">(1-BH19)</f>
        <v>1</v>
      </c>
      <c r="BJ19">
        <f t="shared" ref="BJ19:BJ30" si="41">$B$13*CD19+$C$13*CE19+$F$13*CP19*(1-CS19)</f>
        <v>1299.97</v>
      </c>
      <c r="BK19">
        <f t="shared" ref="BK19:BK30" si="42">BJ19*BL19</f>
        <v>1093.1790001760025</v>
      </c>
      <c r="BL19">
        <f t="shared" ref="BL19:BL30" si="43">($B$13*$D$11+$C$13*$D$11+$F$13*((DC19+CU19)/MAX(DC19+CU19+DD19, 0.1)*$I$11+DD19/MAX(DC19+CU19+DD19, 0.1)*$J$11))/($B$13+$C$13+$F$13)</f>
        <v>0.84092632920452204</v>
      </c>
      <c r="BM19">
        <f t="shared" ref="BM19:BM30" si="44">($B$13*$K$11+$C$13*$K$11+$F$13*((DC19+CU19)/MAX(DC19+CU19+DD19, 0.1)*$P$11+DD19/MAX(DC19+CU19+DD19, 0.1)*$Q$11))/($B$13+$C$13+$F$13)</f>
        <v>0.19185265840904411</v>
      </c>
      <c r="BN19">
        <v>1600205492.5</v>
      </c>
      <c r="BO19">
        <v>371.67599999999999</v>
      </c>
      <c r="BP19">
        <v>400.02499999999998</v>
      </c>
      <c r="BQ19">
        <v>25.409300000000002</v>
      </c>
      <c r="BR19">
        <v>21.930299999999999</v>
      </c>
      <c r="BS19">
        <v>372.39299999999997</v>
      </c>
      <c r="BT19">
        <v>25.444400000000002</v>
      </c>
      <c r="BU19">
        <v>500.00099999999998</v>
      </c>
      <c r="BV19">
        <v>101.39</v>
      </c>
      <c r="BW19">
        <v>0.100012</v>
      </c>
      <c r="BX19">
        <v>27.507300000000001</v>
      </c>
      <c r="BY19">
        <v>27.189299999999999</v>
      </c>
      <c r="BZ19">
        <v>999.9</v>
      </c>
      <c r="CA19">
        <v>0</v>
      </c>
      <c r="CB19">
        <v>0</v>
      </c>
      <c r="CC19">
        <v>10028.799999999999</v>
      </c>
      <c r="CD19">
        <v>0</v>
      </c>
      <c r="CE19">
        <v>11.064</v>
      </c>
      <c r="CF19">
        <v>-28.348099999999999</v>
      </c>
      <c r="CG19">
        <v>381.36700000000002</v>
      </c>
      <c r="CH19">
        <v>408.99400000000003</v>
      </c>
      <c r="CI19">
        <v>3.47898</v>
      </c>
      <c r="CJ19">
        <v>400.02499999999998</v>
      </c>
      <c r="CK19">
        <v>21.930299999999999</v>
      </c>
      <c r="CL19">
        <v>2.5762399999999999</v>
      </c>
      <c r="CM19">
        <v>2.2235</v>
      </c>
      <c r="CN19">
        <v>21.516300000000001</v>
      </c>
      <c r="CO19">
        <v>19.1327</v>
      </c>
      <c r="CP19">
        <v>1299.97</v>
      </c>
      <c r="CQ19">
        <v>0.96900500000000001</v>
      </c>
      <c r="CR19">
        <v>3.0995200000000001E-2</v>
      </c>
      <c r="CS19">
        <v>0</v>
      </c>
      <c r="CT19">
        <v>927.46699999999998</v>
      </c>
      <c r="CU19">
        <v>4.9998100000000001</v>
      </c>
      <c r="CV19">
        <v>12563.9</v>
      </c>
      <c r="CW19">
        <v>10977.1</v>
      </c>
      <c r="CX19">
        <v>48.936999999999998</v>
      </c>
      <c r="CY19">
        <v>50.686999999999998</v>
      </c>
      <c r="CZ19">
        <v>50.061999999999998</v>
      </c>
      <c r="DA19">
        <v>50.125</v>
      </c>
      <c r="DB19">
        <v>50.5</v>
      </c>
      <c r="DC19">
        <v>1254.83</v>
      </c>
      <c r="DD19">
        <v>40.14</v>
      </c>
      <c r="DE19">
        <v>0</v>
      </c>
      <c r="DF19">
        <v>1398.4000000953699</v>
      </c>
      <c r="DG19">
        <v>0</v>
      </c>
      <c r="DH19">
        <v>930.08932000000004</v>
      </c>
      <c r="DI19">
        <v>-29.602692277813599</v>
      </c>
      <c r="DJ19">
        <v>-396.56923026991501</v>
      </c>
      <c r="DK19">
        <v>12602.716</v>
      </c>
      <c r="DL19">
        <v>15</v>
      </c>
      <c r="DM19">
        <v>1600205428.5</v>
      </c>
      <c r="DN19" t="s">
        <v>368</v>
      </c>
      <c r="DO19">
        <v>1600205420.5</v>
      </c>
      <c r="DP19">
        <v>1600205428.5</v>
      </c>
      <c r="DQ19">
        <v>106</v>
      </c>
      <c r="DR19">
        <v>-6.0000000000000001E-3</v>
      </c>
      <c r="DS19">
        <v>2E-3</v>
      </c>
      <c r="DT19">
        <v>-0.71699999999999997</v>
      </c>
      <c r="DU19">
        <v>-3.5000000000000003E-2</v>
      </c>
      <c r="DV19">
        <v>400</v>
      </c>
      <c r="DW19">
        <v>22</v>
      </c>
      <c r="DX19">
        <v>0.03</v>
      </c>
      <c r="DY19">
        <v>0.02</v>
      </c>
      <c r="DZ19">
        <v>401.02856097560999</v>
      </c>
      <c r="EA19">
        <v>-12.4323344947735</v>
      </c>
      <c r="EB19">
        <v>1.4902294805896701</v>
      </c>
      <c r="EC19">
        <v>0</v>
      </c>
      <c r="ED19">
        <v>376.12909677419401</v>
      </c>
      <c r="EE19">
        <v>-48.496693548388201</v>
      </c>
      <c r="EF19">
        <v>3.77800827672755</v>
      </c>
      <c r="EG19">
        <v>0</v>
      </c>
      <c r="EH19">
        <v>21.925395121951201</v>
      </c>
      <c r="EI19">
        <v>2.7911498257877702E-2</v>
      </c>
      <c r="EJ19">
        <v>2.8277329728276499E-3</v>
      </c>
      <c r="EK19">
        <v>1</v>
      </c>
      <c r="EL19">
        <v>25.194273170731702</v>
      </c>
      <c r="EM19">
        <v>1.1204425087107399</v>
      </c>
      <c r="EN19">
        <v>0.11078302464043401</v>
      </c>
      <c r="EO19">
        <v>0</v>
      </c>
      <c r="EP19">
        <v>1</v>
      </c>
      <c r="EQ19">
        <v>4</v>
      </c>
      <c r="ER19" t="s">
        <v>369</v>
      </c>
      <c r="ES19">
        <v>2.9972599999999998</v>
      </c>
      <c r="ET19">
        <v>2.6942200000000001</v>
      </c>
      <c r="EU19">
        <v>9.4005199999999997E-2</v>
      </c>
      <c r="EV19">
        <v>9.9816799999999997E-2</v>
      </c>
      <c r="EW19">
        <v>0.113015</v>
      </c>
      <c r="EX19">
        <v>0.10097200000000001</v>
      </c>
      <c r="EY19">
        <v>28273.1</v>
      </c>
      <c r="EZ19">
        <v>31708.5</v>
      </c>
      <c r="FA19">
        <v>27289.200000000001</v>
      </c>
      <c r="FB19">
        <v>30517.3</v>
      </c>
      <c r="FC19">
        <v>33984.5</v>
      </c>
      <c r="FD19">
        <v>37735.300000000003</v>
      </c>
      <c r="FE19">
        <v>40364</v>
      </c>
      <c r="FF19">
        <v>44937.4</v>
      </c>
      <c r="FG19">
        <v>1.8991800000000001</v>
      </c>
      <c r="FH19">
        <v>1.8582000000000001</v>
      </c>
      <c r="FI19">
        <v>-2.27802E-2</v>
      </c>
      <c r="FJ19">
        <v>0</v>
      </c>
      <c r="FK19">
        <v>27.561599999999999</v>
      </c>
      <c r="FL19">
        <v>999.9</v>
      </c>
      <c r="FM19">
        <v>38.426000000000002</v>
      </c>
      <c r="FN19">
        <v>36.255000000000003</v>
      </c>
      <c r="FO19">
        <v>22.941800000000001</v>
      </c>
      <c r="FP19">
        <v>61.735500000000002</v>
      </c>
      <c r="FQ19">
        <v>37.099400000000003</v>
      </c>
      <c r="FR19">
        <v>1</v>
      </c>
      <c r="FS19">
        <v>0.48899599999999999</v>
      </c>
      <c r="FT19">
        <v>4.1108000000000002</v>
      </c>
      <c r="FU19">
        <v>20.150700000000001</v>
      </c>
      <c r="FV19">
        <v>5.2222299999999997</v>
      </c>
      <c r="FW19">
        <v>12.033899999999999</v>
      </c>
      <c r="FX19">
        <v>4.9597499999999997</v>
      </c>
      <c r="FY19">
        <v>3.3019699999999998</v>
      </c>
      <c r="FZ19">
        <v>999.9</v>
      </c>
      <c r="GA19">
        <v>9999</v>
      </c>
      <c r="GB19">
        <v>9999</v>
      </c>
      <c r="GC19">
        <v>9999</v>
      </c>
      <c r="GD19">
        <v>1.8796900000000001</v>
      </c>
      <c r="GE19">
        <v>1.87653</v>
      </c>
      <c r="GF19">
        <v>1.8788100000000001</v>
      </c>
      <c r="GG19">
        <v>1.8786499999999999</v>
      </c>
      <c r="GH19">
        <v>1.87988</v>
      </c>
      <c r="GI19">
        <v>1.873</v>
      </c>
      <c r="GJ19">
        <v>1.88052</v>
      </c>
      <c r="GK19">
        <v>1.87463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-0.71699999999999997</v>
      </c>
      <c r="GZ19">
        <v>-3.5099999999999999E-2</v>
      </c>
      <c r="HA19">
        <v>-0.71694999999999698</v>
      </c>
      <c r="HB19">
        <v>0</v>
      </c>
      <c r="HC19">
        <v>0</v>
      </c>
      <c r="HD19">
        <v>0</v>
      </c>
      <c r="HE19">
        <v>-3.5169999999997301E-2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1.2</v>
      </c>
      <c r="HN19">
        <v>1.1000000000000001</v>
      </c>
      <c r="HO19">
        <v>2</v>
      </c>
      <c r="HP19">
        <v>510.31700000000001</v>
      </c>
      <c r="HQ19">
        <v>465.726</v>
      </c>
      <c r="HR19">
        <v>21.974299999999999</v>
      </c>
      <c r="HS19">
        <v>33.24</v>
      </c>
      <c r="HT19">
        <v>29.999400000000001</v>
      </c>
      <c r="HU19">
        <v>33.200099999999999</v>
      </c>
      <c r="HV19">
        <v>33.203099999999999</v>
      </c>
      <c r="HW19">
        <v>20.699400000000001</v>
      </c>
      <c r="HX19">
        <v>100</v>
      </c>
      <c r="HY19">
        <v>0</v>
      </c>
      <c r="HZ19">
        <v>22.012699999999999</v>
      </c>
      <c r="IA19">
        <v>400</v>
      </c>
      <c r="IB19">
        <v>15.0398</v>
      </c>
      <c r="IC19">
        <v>103.872</v>
      </c>
      <c r="ID19">
        <v>100.364</v>
      </c>
    </row>
    <row r="20" spans="1:238" x14ac:dyDescent="0.35">
      <c r="A20">
        <v>3</v>
      </c>
      <c r="B20">
        <v>1600205613</v>
      </c>
      <c r="C20">
        <v>1519.4000000953699</v>
      </c>
      <c r="D20" t="s">
        <v>370</v>
      </c>
      <c r="E20" t="s">
        <v>371</v>
      </c>
      <c r="F20">
        <v>1600205613</v>
      </c>
      <c r="G20">
        <f t="shared" si="0"/>
        <v>2.8613290063766914E-3</v>
      </c>
      <c r="H20">
        <f t="shared" si="1"/>
        <v>22.460357133486287</v>
      </c>
      <c r="I20">
        <f t="shared" si="2"/>
        <v>371.80297471708968</v>
      </c>
      <c r="J20">
        <f t="shared" si="3"/>
        <v>238.43683444347741</v>
      </c>
      <c r="K20">
        <f t="shared" si="4"/>
        <v>24.200167494282169</v>
      </c>
      <c r="L20">
        <f t="shared" si="5"/>
        <v>37.736175637572792</v>
      </c>
      <c r="M20">
        <f t="shared" si="6"/>
        <v>0.29722155589244653</v>
      </c>
      <c r="N20">
        <f t="shared" si="7"/>
        <v>2.2783362570782444</v>
      </c>
      <c r="O20">
        <f t="shared" si="8"/>
        <v>0.27723871395482619</v>
      </c>
      <c r="P20">
        <f t="shared" si="9"/>
        <v>0.17495749310142905</v>
      </c>
      <c r="Q20">
        <f t="shared" si="10"/>
        <v>177.44789172373066</v>
      </c>
      <c r="R20">
        <f t="shared" si="11"/>
        <v>27.814597105273325</v>
      </c>
      <c r="S20">
        <f t="shared" si="12"/>
        <v>27.027000000000001</v>
      </c>
      <c r="T20">
        <f t="shared" si="13"/>
        <v>3.5848393711894242</v>
      </c>
      <c r="U20">
        <f t="shared" si="14"/>
        <v>69.977394046523372</v>
      </c>
      <c r="V20">
        <f t="shared" si="15"/>
        <v>2.5690842654911998</v>
      </c>
      <c r="W20">
        <f t="shared" si="16"/>
        <v>3.6713059988818455</v>
      </c>
      <c r="X20">
        <f t="shared" si="17"/>
        <v>1.0157551056982244</v>
      </c>
      <c r="Y20">
        <f t="shared" si="18"/>
        <v>-126.1846091812121</v>
      </c>
      <c r="Z20">
        <f t="shared" si="19"/>
        <v>49.930258534536051</v>
      </c>
      <c r="AA20">
        <f t="shared" si="20"/>
        <v>4.740462810202243</v>
      </c>
      <c r="AB20">
        <f t="shared" si="21"/>
        <v>105.93400388725686</v>
      </c>
      <c r="AC20">
        <v>11</v>
      </c>
      <c r="AD20">
        <v>2</v>
      </c>
      <c r="AE20">
        <f t="shared" si="22"/>
        <v>1.0004119860014276</v>
      </c>
      <c r="AF20">
        <f t="shared" si="23"/>
        <v>4.1198600142755559E-2</v>
      </c>
      <c r="AG20">
        <f t="shared" si="24"/>
        <v>53421.872626165044</v>
      </c>
      <c r="AH20" t="s">
        <v>360</v>
      </c>
      <c r="AI20">
        <v>10234.5</v>
      </c>
      <c r="AJ20">
        <v>887.78461538461602</v>
      </c>
      <c r="AK20">
        <v>2835.86</v>
      </c>
      <c r="AL20">
        <f t="shared" si="25"/>
        <v>1948.0753846153841</v>
      </c>
      <c r="AM20">
        <f t="shared" si="26"/>
        <v>0.68694342619712678</v>
      </c>
      <c r="AN20">
        <v>-1.2973758695661901</v>
      </c>
      <c r="AO20" t="s">
        <v>372</v>
      </c>
      <c r="AP20">
        <v>10171.200000000001</v>
      </c>
      <c r="AQ20">
        <v>967.08928000000003</v>
      </c>
      <c r="AR20">
        <v>1680.98</v>
      </c>
      <c r="AS20">
        <f t="shared" si="27"/>
        <v>0.42468721817035304</v>
      </c>
      <c r="AT20">
        <v>0.5</v>
      </c>
      <c r="AU20">
        <f t="shared" si="28"/>
        <v>924.91800017599382</v>
      </c>
      <c r="AV20">
        <f t="shared" si="29"/>
        <v>22.460357133486287</v>
      </c>
      <c r="AW20">
        <f t="shared" si="30"/>
        <v>196.40042626521446</v>
      </c>
      <c r="AX20">
        <f t="shared" si="31"/>
        <v>1</v>
      </c>
      <c r="AY20">
        <f t="shared" si="32"/>
        <v>2.5686312731000849E-2</v>
      </c>
      <c r="AZ20">
        <f t="shared" si="33"/>
        <v>0.6870278052088663</v>
      </c>
      <c r="BA20" t="s">
        <v>361</v>
      </c>
      <c r="BB20">
        <v>0</v>
      </c>
      <c r="BC20">
        <f t="shared" si="34"/>
        <v>1680.98</v>
      </c>
      <c r="BD20">
        <f t="shared" si="35"/>
        <v>0.42468721817035299</v>
      </c>
      <c r="BE20">
        <f t="shared" si="36"/>
        <v>0.40724154224820691</v>
      </c>
      <c r="BF20">
        <f t="shared" si="37"/>
        <v>0.90001875180622948</v>
      </c>
      <c r="BG20">
        <f t="shared" si="38"/>
        <v>0.59283126778382467</v>
      </c>
      <c r="BH20">
        <f t="shared" si="39"/>
        <v>0</v>
      </c>
      <c r="BI20">
        <f t="shared" si="40"/>
        <v>1</v>
      </c>
      <c r="BJ20">
        <f t="shared" si="41"/>
        <v>1099.8800000000001</v>
      </c>
      <c r="BK20">
        <f t="shared" si="42"/>
        <v>924.91800017599382</v>
      </c>
      <c r="BL20">
        <f t="shared" si="43"/>
        <v>0.8409262830272336</v>
      </c>
      <c r="BM20">
        <f t="shared" si="44"/>
        <v>0.19185256605446732</v>
      </c>
      <c r="BN20">
        <v>1600205613</v>
      </c>
      <c r="BO20">
        <v>371.803</v>
      </c>
      <c r="BP20">
        <v>400.017</v>
      </c>
      <c r="BQ20">
        <v>25.3124</v>
      </c>
      <c r="BR20">
        <v>21.967600000000001</v>
      </c>
      <c r="BS20">
        <v>372.51100000000002</v>
      </c>
      <c r="BT20">
        <v>25.346800000000002</v>
      </c>
      <c r="BU20">
        <v>500.07</v>
      </c>
      <c r="BV20">
        <v>101.395</v>
      </c>
      <c r="BW20">
        <v>0.100088</v>
      </c>
      <c r="BX20">
        <v>27.433499999999999</v>
      </c>
      <c r="BY20">
        <v>27.027000000000001</v>
      </c>
      <c r="BZ20">
        <v>999.9</v>
      </c>
      <c r="CA20">
        <v>0</v>
      </c>
      <c r="CB20">
        <v>0</v>
      </c>
      <c r="CC20">
        <v>9977.5</v>
      </c>
      <c r="CD20">
        <v>0</v>
      </c>
      <c r="CE20">
        <v>10.773</v>
      </c>
      <c r="CF20">
        <v>-28.213899999999999</v>
      </c>
      <c r="CG20">
        <v>381.45800000000003</v>
      </c>
      <c r="CH20">
        <v>409.00099999999998</v>
      </c>
      <c r="CI20">
        <v>3.3448099999999998</v>
      </c>
      <c r="CJ20">
        <v>400.017</v>
      </c>
      <c r="CK20">
        <v>21.967600000000001</v>
      </c>
      <c r="CL20">
        <v>2.56656</v>
      </c>
      <c r="CM20">
        <v>2.2274099999999999</v>
      </c>
      <c r="CN20">
        <v>21.454899999999999</v>
      </c>
      <c r="CO20">
        <v>19.160799999999998</v>
      </c>
      <c r="CP20">
        <v>1099.8800000000001</v>
      </c>
      <c r="CQ20">
        <v>0.96898600000000001</v>
      </c>
      <c r="CR20">
        <v>3.10139E-2</v>
      </c>
      <c r="CS20">
        <v>0</v>
      </c>
      <c r="CT20">
        <v>964.87900000000002</v>
      </c>
      <c r="CU20">
        <v>4.9998100000000001</v>
      </c>
      <c r="CV20">
        <v>11080.1</v>
      </c>
      <c r="CW20">
        <v>9280.9699999999993</v>
      </c>
      <c r="CX20">
        <v>48.875</v>
      </c>
      <c r="CY20">
        <v>50.75</v>
      </c>
      <c r="CZ20">
        <v>50.186999999999998</v>
      </c>
      <c r="DA20">
        <v>50.25</v>
      </c>
      <c r="DB20">
        <v>50.625</v>
      </c>
      <c r="DC20">
        <v>1060.92</v>
      </c>
      <c r="DD20">
        <v>33.96</v>
      </c>
      <c r="DE20">
        <v>0</v>
      </c>
      <c r="DF20">
        <v>119.90000009536701</v>
      </c>
      <c r="DG20">
        <v>0</v>
      </c>
      <c r="DH20">
        <v>967.08928000000003</v>
      </c>
      <c r="DI20">
        <v>-21.4743845823184</v>
      </c>
      <c r="DJ20">
        <v>-232.22307664245301</v>
      </c>
      <c r="DK20">
        <v>11102.4</v>
      </c>
      <c r="DL20">
        <v>15</v>
      </c>
      <c r="DM20">
        <v>1600205547</v>
      </c>
      <c r="DN20" t="s">
        <v>373</v>
      </c>
      <c r="DO20">
        <v>1600205541.5</v>
      </c>
      <c r="DP20">
        <v>1600205547</v>
      </c>
      <c r="DQ20">
        <v>107</v>
      </c>
      <c r="DR20">
        <v>8.9999999999999993E-3</v>
      </c>
      <c r="DS20">
        <v>1E-3</v>
      </c>
      <c r="DT20">
        <v>-0.70799999999999996</v>
      </c>
      <c r="DU20">
        <v>-3.4000000000000002E-2</v>
      </c>
      <c r="DV20">
        <v>400</v>
      </c>
      <c r="DW20">
        <v>22</v>
      </c>
      <c r="DX20">
        <v>0.04</v>
      </c>
      <c r="DY20">
        <v>0.02</v>
      </c>
      <c r="DZ20">
        <v>400.40451219512198</v>
      </c>
      <c r="EA20">
        <v>-5.0799094076653404</v>
      </c>
      <c r="EB20">
        <v>0.61359600286290406</v>
      </c>
      <c r="EC20">
        <v>0</v>
      </c>
      <c r="ED20">
        <v>374.482709677419</v>
      </c>
      <c r="EE20">
        <v>-29.9778387096793</v>
      </c>
      <c r="EF20">
        <v>2.33835200023502</v>
      </c>
      <c r="EG20">
        <v>0</v>
      </c>
      <c r="EH20">
        <v>21.964002439024402</v>
      </c>
      <c r="EI20">
        <v>2.1238327526137E-2</v>
      </c>
      <c r="EJ20">
        <v>2.1316989451194098E-3</v>
      </c>
      <c r="EK20">
        <v>1</v>
      </c>
      <c r="EL20">
        <v>25.141834146341498</v>
      </c>
      <c r="EM20">
        <v>0.89659651567941401</v>
      </c>
      <c r="EN20">
        <v>8.89546050570552E-2</v>
      </c>
      <c r="EO20">
        <v>0</v>
      </c>
      <c r="EP20">
        <v>1</v>
      </c>
      <c r="EQ20">
        <v>4</v>
      </c>
      <c r="ER20" t="s">
        <v>369</v>
      </c>
      <c r="ES20">
        <v>2.99742</v>
      </c>
      <c r="ET20">
        <v>2.6943000000000001</v>
      </c>
      <c r="EU20">
        <v>9.4034099999999995E-2</v>
      </c>
      <c r="EV20">
        <v>9.9821800000000002E-2</v>
      </c>
      <c r="EW20">
        <v>0.112717</v>
      </c>
      <c r="EX20">
        <v>0.1011</v>
      </c>
      <c r="EY20">
        <v>28272.7</v>
      </c>
      <c r="EZ20">
        <v>31708.6</v>
      </c>
      <c r="FA20">
        <v>27289.8</v>
      </c>
      <c r="FB20">
        <v>30517.599999999999</v>
      </c>
      <c r="FC20">
        <v>33996.800000000003</v>
      </c>
      <c r="FD20">
        <v>37730.400000000001</v>
      </c>
      <c r="FE20">
        <v>40365</v>
      </c>
      <c r="FF20">
        <v>44937.9</v>
      </c>
      <c r="FG20">
        <v>1.8993500000000001</v>
      </c>
      <c r="FH20">
        <v>1.8578300000000001</v>
      </c>
      <c r="FI20">
        <v>-2.8174399999999999E-2</v>
      </c>
      <c r="FJ20">
        <v>0</v>
      </c>
      <c r="FK20">
        <v>27.4876</v>
      </c>
      <c r="FL20">
        <v>999.9</v>
      </c>
      <c r="FM20">
        <v>38.426000000000002</v>
      </c>
      <c r="FN20">
        <v>36.265000000000001</v>
      </c>
      <c r="FO20">
        <v>22.948599999999999</v>
      </c>
      <c r="FP20">
        <v>61.965499999999999</v>
      </c>
      <c r="FQ20">
        <v>36.915100000000002</v>
      </c>
      <c r="FR20">
        <v>1</v>
      </c>
      <c r="FS20">
        <v>0.48966700000000002</v>
      </c>
      <c r="FT20">
        <v>4.2961</v>
      </c>
      <c r="FU20">
        <v>20.148399999999999</v>
      </c>
      <c r="FV20">
        <v>5.21774</v>
      </c>
      <c r="FW20">
        <v>12.033899999999999</v>
      </c>
      <c r="FX20">
        <v>4.9604499999999998</v>
      </c>
      <c r="FY20">
        <v>3.302</v>
      </c>
      <c r="FZ20">
        <v>999.9</v>
      </c>
      <c r="GA20">
        <v>9999</v>
      </c>
      <c r="GB20">
        <v>9999</v>
      </c>
      <c r="GC20">
        <v>9999</v>
      </c>
      <c r="GD20">
        <v>1.87967</v>
      </c>
      <c r="GE20">
        <v>1.8765400000000001</v>
      </c>
      <c r="GF20">
        <v>1.87879</v>
      </c>
      <c r="GG20">
        <v>1.8786400000000001</v>
      </c>
      <c r="GH20">
        <v>1.87988</v>
      </c>
      <c r="GI20">
        <v>1.8729899999999999</v>
      </c>
      <c r="GJ20">
        <v>1.8805000000000001</v>
      </c>
      <c r="GK20">
        <v>1.87463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-0.70799999999999996</v>
      </c>
      <c r="GZ20">
        <v>-3.44E-2</v>
      </c>
      <c r="HA20">
        <v>-0.70780952380948703</v>
      </c>
      <c r="HB20">
        <v>0</v>
      </c>
      <c r="HC20">
        <v>0</v>
      </c>
      <c r="HD20">
        <v>0</v>
      </c>
      <c r="HE20">
        <v>-3.4400000000001499E-2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1.2</v>
      </c>
      <c r="HN20">
        <v>1.1000000000000001</v>
      </c>
      <c r="HO20">
        <v>2</v>
      </c>
      <c r="HP20">
        <v>510.39600000000002</v>
      </c>
      <c r="HQ20">
        <v>465.45800000000003</v>
      </c>
      <c r="HR20">
        <v>21.918299999999999</v>
      </c>
      <c r="HS20">
        <v>33.249000000000002</v>
      </c>
      <c r="HT20">
        <v>29.999199999999998</v>
      </c>
      <c r="HU20">
        <v>33.195</v>
      </c>
      <c r="HV20">
        <v>33.200099999999999</v>
      </c>
      <c r="HW20">
        <v>20.700800000000001</v>
      </c>
      <c r="HX20">
        <v>100</v>
      </c>
      <c r="HY20">
        <v>0</v>
      </c>
      <c r="HZ20">
        <v>21.991399999999999</v>
      </c>
      <c r="IA20">
        <v>400</v>
      </c>
      <c r="IB20">
        <v>15.0398</v>
      </c>
      <c r="IC20">
        <v>103.875</v>
      </c>
      <c r="ID20">
        <v>100.36499999999999</v>
      </c>
    </row>
    <row r="21" spans="1:238" x14ac:dyDescent="0.35">
      <c r="A21">
        <v>4</v>
      </c>
      <c r="B21">
        <v>1600205733.5</v>
      </c>
      <c r="C21">
        <v>1639.9000000953699</v>
      </c>
      <c r="D21" t="s">
        <v>374</v>
      </c>
      <c r="E21" t="s">
        <v>375</v>
      </c>
      <c r="F21">
        <v>1600205733.5</v>
      </c>
      <c r="G21">
        <f t="shared" si="0"/>
        <v>2.8799243044267996E-3</v>
      </c>
      <c r="H21">
        <f t="shared" si="1"/>
        <v>21.28866640125538</v>
      </c>
      <c r="I21">
        <f t="shared" si="2"/>
        <v>373.1669761654955</v>
      </c>
      <c r="J21">
        <f t="shared" si="3"/>
        <v>252.33210680050229</v>
      </c>
      <c r="K21">
        <f t="shared" si="4"/>
        <v>25.611751736709142</v>
      </c>
      <c r="L21">
        <f t="shared" si="5"/>
        <v>37.876511519183744</v>
      </c>
      <c r="M21">
        <f t="shared" si="6"/>
        <v>0.31287888113577839</v>
      </c>
      <c r="N21">
        <f t="shared" si="7"/>
        <v>2.2823614641742469</v>
      </c>
      <c r="O21">
        <f t="shared" si="8"/>
        <v>0.29085496501195779</v>
      </c>
      <c r="P21">
        <f t="shared" si="9"/>
        <v>0.18363376005270082</v>
      </c>
      <c r="Q21">
        <f t="shared" si="10"/>
        <v>145.1801143159098</v>
      </c>
      <c r="R21">
        <f t="shared" si="11"/>
        <v>27.464112945566622</v>
      </c>
      <c r="S21">
        <f t="shared" si="12"/>
        <v>26.8553</v>
      </c>
      <c r="T21">
        <f t="shared" si="13"/>
        <v>3.5488544788534053</v>
      </c>
      <c r="U21">
        <f t="shared" si="14"/>
        <v>70.545142696591654</v>
      </c>
      <c r="V21">
        <f t="shared" si="15"/>
        <v>2.5741559613870004</v>
      </c>
      <c r="W21">
        <f t="shared" si="16"/>
        <v>3.6489485498076242</v>
      </c>
      <c r="X21">
        <f t="shared" si="17"/>
        <v>0.9746985174664049</v>
      </c>
      <c r="Y21">
        <f t="shared" si="18"/>
        <v>-127.00466182522186</v>
      </c>
      <c r="Z21">
        <f t="shared" si="19"/>
        <v>58.311817508484779</v>
      </c>
      <c r="AA21">
        <f t="shared" si="20"/>
        <v>5.5188421159757395</v>
      </c>
      <c r="AB21">
        <f t="shared" si="21"/>
        <v>82.006112115148454</v>
      </c>
      <c r="AC21">
        <v>11</v>
      </c>
      <c r="AD21">
        <v>2</v>
      </c>
      <c r="AE21">
        <f t="shared" si="22"/>
        <v>1.0004108110228787</v>
      </c>
      <c r="AF21">
        <f t="shared" si="23"/>
        <v>4.1081102287865434E-2</v>
      </c>
      <c r="AG21">
        <f t="shared" si="24"/>
        <v>53574.603934142448</v>
      </c>
      <c r="AH21" t="s">
        <v>360</v>
      </c>
      <c r="AI21">
        <v>10234.5</v>
      </c>
      <c r="AJ21">
        <v>887.78461538461602</v>
      </c>
      <c r="AK21">
        <v>2835.86</v>
      </c>
      <c r="AL21">
        <f t="shared" si="25"/>
        <v>1948.0753846153841</v>
      </c>
      <c r="AM21">
        <f t="shared" si="26"/>
        <v>0.68694342619712678</v>
      </c>
      <c r="AN21">
        <v>-1.2973758695661901</v>
      </c>
      <c r="AO21" t="s">
        <v>376</v>
      </c>
      <c r="AP21">
        <v>10168.700000000001</v>
      </c>
      <c r="AQ21">
        <v>1021.8036</v>
      </c>
      <c r="AR21">
        <v>1955.73</v>
      </c>
      <c r="AS21">
        <f t="shared" si="27"/>
        <v>0.47753340184994864</v>
      </c>
      <c r="AT21">
        <v>0.5</v>
      </c>
      <c r="AU21">
        <f t="shared" si="28"/>
        <v>756.73673647531848</v>
      </c>
      <c r="AV21">
        <f t="shared" si="29"/>
        <v>21.28866640125538</v>
      </c>
      <c r="AW21">
        <f t="shared" si="30"/>
        <v>180.68353403694348</v>
      </c>
      <c r="AX21">
        <f t="shared" si="31"/>
        <v>1</v>
      </c>
      <c r="AY21">
        <f t="shared" si="32"/>
        <v>2.9846631175884809E-2</v>
      </c>
      <c r="AZ21">
        <f t="shared" si="33"/>
        <v>0.45002633287826033</v>
      </c>
      <c r="BA21" t="s">
        <v>361</v>
      </c>
      <c r="BB21">
        <v>0</v>
      </c>
      <c r="BC21">
        <f t="shared" si="34"/>
        <v>1955.73</v>
      </c>
      <c r="BD21">
        <f t="shared" si="35"/>
        <v>0.47753340184994864</v>
      </c>
      <c r="BE21">
        <f t="shared" si="36"/>
        <v>0.3103573519144105</v>
      </c>
      <c r="BF21">
        <f t="shared" si="37"/>
        <v>0.87450764192061159</v>
      </c>
      <c r="BG21">
        <f t="shared" si="38"/>
        <v>0.4517946312297188</v>
      </c>
      <c r="BH21">
        <f t="shared" si="39"/>
        <v>0</v>
      </c>
      <c r="BI21">
        <f t="shared" si="40"/>
        <v>1</v>
      </c>
      <c r="BJ21">
        <f t="shared" si="41"/>
        <v>899.88599999999997</v>
      </c>
      <c r="BK21">
        <f t="shared" si="42"/>
        <v>756.73673647531848</v>
      </c>
      <c r="BL21">
        <f t="shared" si="43"/>
        <v>0.84092511326470076</v>
      </c>
      <c r="BM21">
        <f t="shared" si="44"/>
        <v>0.19185022652940142</v>
      </c>
      <c r="BN21">
        <v>1600205733.5</v>
      </c>
      <c r="BO21">
        <v>373.16699999999997</v>
      </c>
      <c r="BP21">
        <v>399.98899999999998</v>
      </c>
      <c r="BQ21">
        <v>25.3611</v>
      </c>
      <c r="BR21">
        <v>21.994700000000002</v>
      </c>
      <c r="BS21">
        <v>373.86500000000001</v>
      </c>
      <c r="BT21">
        <v>25.391400000000001</v>
      </c>
      <c r="BU21">
        <v>500.06599999999997</v>
      </c>
      <c r="BV21">
        <v>101.4</v>
      </c>
      <c r="BW21">
        <v>0.10017</v>
      </c>
      <c r="BX21">
        <v>27.3292</v>
      </c>
      <c r="BY21">
        <v>26.8553</v>
      </c>
      <c r="BZ21">
        <v>999.9</v>
      </c>
      <c r="CA21">
        <v>0</v>
      </c>
      <c r="CB21">
        <v>0</v>
      </c>
      <c r="CC21">
        <v>10003.1</v>
      </c>
      <c r="CD21">
        <v>0</v>
      </c>
      <c r="CE21">
        <v>10.087199999999999</v>
      </c>
      <c r="CF21">
        <v>-26.821899999999999</v>
      </c>
      <c r="CG21">
        <v>382.87799999999999</v>
      </c>
      <c r="CH21">
        <v>408.98500000000001</v>
      </c>
      <c r="CI21">
        <v>3.3663799999999999</v>
      </c>
      <c r="CJ21">
        <v>399.98899999999998</v>
      </c>
      <c r="CK21">
        <v>21.994700000000002</v>
      </c>
      <c r="CL21">
        <v>2.5716100000000002</v>
      </c>
      <c r="CM21">
        <v>2.2302599999999999</v>
      </c>
      <c r="CN21">
        <v>21.486999999999998</v>
      </c>
      <c r="CO21">
        <v>19.1814</v>
      </c>
      <c r="CP21">
        <v>899.88599999999997</v>
      </c>
      <c r="CQ21">
        <v>0.96899400000000002</v>
      </c>
      <c r="CR21">
        <v>3.1005700000000001E-2</v>
      </c>
      <c r="CS21">
        <v>0</v>
      </c>
      <c r="CT21">
        <v>1018.98</v>
      </c>
      <c r="CU21">
        <v>4.9998100000000001</v>
      </c>
      <c r="CV21">
        <v>9579.7000000000007</v>
      </c>
      <c r="CW21">
        <v>7585.71</v>
      </c>
      <c r="CX21">
        <v>48.686999999999998</v>
      </c>
      <c r="CY21">
        <v>50.811999999999998</v>
      </c>
      <c r="CZ21">
        <v>50.061999999999998</v>
      </c>
      <c r="DA21">
        <v>50.311999999999998</v>
      </c>
      <c r="DB21">
        <v>50.5</v>
      </c>
      <c r="DC21">
        <v>867.14</v>
      </c>
      <c r="DD21">
        <v>27.75</v>
      </c>
      <c r="DE21">
        <v>0</v>
      </c>
      <c r="DF21">
        <v>120</v>
      </c>
      <c r="DG21">
        <v>0</v>
      </c>
      <c r="DH21">
        <v>1021.8036</v>
      </c>
      <c r="DI21">
        <v>-32.326923033683599</v>
      </c>
      <c r="DJ21">
        <v>-297.68692277660199</v>
      </c>
      <c r="DK21">
        <v>9605.7207999999991</v>
      </c>
      <c r="DL21">
        <v>15</v>
      </c>
      <c r="DM21">
        <v>1600205670.5</v>
      </c>
      <c r="DN21" t="s">
        <v>377</v>
      </c>
      <c r="DO21">
        <v>1600205661.5</v>
      </c>
      <c r="DP21">
        <v>1600205670.5</v>
      </c>
      <c r="DQ21">
        <v>108</v>
      </c>
      <c r="DR21">
        <v>0.01</v>
      </c>
      <c r="DS21">
        <v>4.0000000000000001E-3</v>
      </c>
      <c r="DT21">
        <v>-0.69799999999999995</v>
      </c>
      <c r="DU21">
        <v>-0.03</v>
      </c>
      <c r="DV21">
        <v>400</v>
      </c>
      <c r="DW21">
        <v>22</v>
      </c>
      <c r="DX21">
        <v>0.05</v>
      </c>
      <c r="DY21">
        <v>0.02</v>
      </c>
      <c r="DZ21">
        <v>401.18004878048799</v>
      </c>
      <c r="EA21">
        <v>-14.293254355399799</v>
      </c>
      <c r="EB21">
        <v>1.7096454054144099</v>
      </c>
      <c r="EC21">
        <v>0</v>
      </c>
      <c r="ED21">
        <v>377.98748387096799</v>
      </c>
      <c r="EE21">
        <v>-52.006693548387403</v>
      </c>
      <c r="EF21">
        <v>4.0427951514808003</v>
      </c>
      <c r="EG21">
        <v>0</v>
      </c>
      <c r="EH21">
        <v>21.9899073170732</v>
      </c>
      <c r="EI21">
        <v>1.73916376306247E-2</v>
      </c>
      <c r="EJ21">
        <v>1.87192222111483E-3</v>
      </c>
      <c r="EK21">
        <v>1</v>
      </c>
      <c r="EL21">
        <v>25.149536585365901</v>
      </c>
      <c r="EM21">
        <v>1.1831498257840001</v>
      </c>
      <c r="EN21">
        <v>0.116716516598453</v>
      </c>
      <c r="EO21">
        <v>0</v>
      </c>
      <c r="EP21">
        <v>1</v>
      </c>
      <c r="EQ21">
        <v>4</v>
      </c>
      <c r="ER21" t="s">
        <v>369</v>
      </c>
      <c r="ES21">
        <v>2.99742</v>
      </c>
      <c r="ET21">
        <v>2.6943800000000002</v>
      </c>
      <c r="EU21">
        <v>9.4309799999999999E-2</v>
      </c>
      <c r="EV21">
        <v>9.9821999999999994E-2</v>
      </c>
      <c r="EW21">
        <v>0.112863</v>
      </c>
      <c r="EX21">
        <v>0.10119300000000001</v>
      </c>
      <c r="EY21">
        <v>28264.400000000001</v>
      </c>
      <c r="EZ21">
        <v>31709.200000000001</v>
      </c>
      <c r="FA21">
        <v>27290</v>
      </c>
      <c r="FB21">
        <v>30518.2</v>
      </c>
      <c r="FC21">
        <v>33991.5</v>
      </c>
      <c r="FD21">
        <v>37727.5</v>
      </c>
      <c r="FE21">
        <v>40365.300000000003</v>
      </c>
      <c r="FF21">
        <v>44939.1</v>
      </c>
      <c r="FG21">
        <v>1.8990499999999999</v>
      </c>
      <c r="FH21">
        <v>1.8578300000000001</v>
      </c>
      <c r="FI21">
        <v>-3.6716499999999999E-2</v>
      </c>
      <c r="FJ21">
        <v>0</v>
      </c>
      <c r="FK21">
        <v>27.455500000000001</v>
      </c>
      <c r="FL21">
        <v>999.9</v>
      </c>
      <c r="FM21">
        <v>38.451000000000001</v>
      </c>
      <c r="FN21">
        <v>36.265000000000001</v>
      </c>
      <c r="FO21">
        <v>22.965900000000001</v>
      </c>
      <c r="FP21">
        <v>61.815600000000003</v>
      </c>
      <c r="FQ21">
        <v>36.927100000000003</v>
      </c>
      <c r="FR21">
        <v>1</v>
      </c>
      <c r="FS21">
        <v>0.48899399999999998</v>
      </c>
      <c r="FT21">
        <v>4.2344600000000003</v>
      </c>
      <c r="FU21">
        <v>20.151299999999999</v>
      </c>
      <c r="FV21">
        <v>5.2231300000000003</v>
      </c>
      <c r="FW21">
        <v>12.033899999999999</v>
      </c>
      <c r="FX21">
        <v>4.9600499999999998</v>
      </c>
      <c r="FY21">
        <v>3.3019699999999998</v>
      </c>
      <c r="FZ21">
        <v>999.9</v>
      </c>
      <c r="GA21">
        <v>9999</v>
      </c>
      <c r="GB21">
        <v>9999</v>
      </c>
      <c r="GC21">
        <v>9999</v>
      </c>
      <c r="GD21">
        <v>1.87965</v>
      </c>
      <c r="GE21">
        <v>1.87656</v>
      </c>
      <c r="GF21">
        <v>1.8787799999999999</v>
      </c>
      <c r="GG21">
        <v>1.87866</v>
      </c>
      <c r="GH21">
        <v>1.87988</v>
      </c>
      <c r="GI21">
        <v>1.873</v>
      </c>
      <c r="GJ21">
        <v>1.8805099999999999</v>
      </c>
      <c r="GK21">
        <v>1.87462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-0.69799999999999995</v>
      </c>
      <c r="GZ21">
        <v>-3.0300000000000001E-2</v>
      </c>
      <c r="HA21">
        <v>-0.69769999999999799</v>
      </c>
      <c r="HB21">
        <v>0</v>
      </c>
      <c r="HC21">
        <v>0</v>
      </c>
      <c r="HD21">
        <v>0</v>
      </c>
      <c r="HE21">
        <v>-3.0310000000000101E-2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1.2</v>
      </c>
      <c r="HN21">
        <v>1.1000000000000001</v>
      </c>
      <c r="HO21">
        <v>2</v>
      </c>
      <c r="HP21">
        <v>510.13799999999998</v>
      </c>
      <c r="HQ21">
        <v>465.435</v>
      </c>
      <c r="HR21">
        <v>21.956199999999999</v>
      </c>
      <c r="HS21">
        <v>33.254899999999999</v>
      </c>
      <c r="HT21">
        <v>29.999500000000001</v>
      </c>
      <c r="HU21">
        <v>33.189100000000003</v>
      </c>
      <c r="HV21">
        <v>33.197200000000002</v>
      </c>
      <c r="HW21">
        <v>20.701599999999999</v>
      </c>
      <c r="HX21">
        <v>100</v>
      </c>
      <c r="HY21">
        <v>0</v>
      </c>
      <c r="HZ21">
        <v>22.013300000000001</v>
      </c>
      <c r="IA21">
        <v>400</v>
      </c>
      <c r="IB21">
        <v>15.0398</v>
      </c>
      <c r="IC21">
        <v>103.876</v>
      </c>
      <c r="ID21">
        <v>100.367</v>
      </c>
    </row>
    <row r="22" spans="1:238" x14ac:dyDescent="0.35">
      <c r="A22">
        <v>5</v>
      </c>
      <c r="B22">
        <v>1600205854</v>
      </c>
      <c r="C22">
        <v>1760.4000000953699</v>
      </c>
      <c r="D22" t="s">
        <v>378</v>
      </c>
      <c r="E22" t="s">
        <v>379</v>
      </c>
      <c r="F22">
        <v>1600205854</v>
      </c>
      <c r="G22">
        <f t="shared" si="0"/>
        <v>2.6301640333054495E-3</v>
      </c>
      <c r="H22">
        <f t="shared" si="1"/>
        <v>20.106591513601217</v>
      </c>
      <c r="I22">
        <f t="shared" si="2"/>
        <v>374.67697759287302</v>
      </c>
      <c r="J22">
        <f t="shared" si="3"/>
        <v>250.49955814365327</v>
      </c>
      <c r="K22">
        <f t="shared" si="4"/>
        <v>25.42574698500702</v>
      </c>
      <c r="L22">
        <f t="shared" si="5"/>
        <v>38.029775796731869</v>
      </c>
      <c r="M22">
        <f t="shared" si="6"/>
        <v>0.28561891504377485</v>
      </c>
      <c r="N22">
        <f t="shared" si="7"/>
        <v>2.2857348223108818</v>
      </c>
      <c r="O22">
        <f t="shared" si="8"/>
        <v>0.26716942682472405</v>
      </c>
      <c r="P22">
        <f t="shared" si="9"/>
        <v>0.16853909531869465</v>
      </c>
      <c r="Q22">
        <f t="shared" si="10"/>
        <v>112.92209146803454</v>
      </c>
      <c r="R22">
        <f t="shared" si="11"/>
        <v>27.203054429718371</v>
      </c>
      <c r="S22">
        <f t="shared" si="12"/>
        <v>26.697500000000002</v>
      </c>
      <c r="T22">
        <f t="shared" si="13"/>
        <v>3.5160612421321003</v>
      </c>
      <c r="U22">
        <f t="shared" si="14"/>
        <v>70.216405195161158</v>
      </c>
      <c r="V22">
        <f t="shared" si="15"/>
        <v>2.5466797900968001</v>
      </c>
      <c r="W22">
        <f t="shared" si="16"/>
        <v>3.6269014100315977</v>
      </c>
      <c r="X22">
        <f t="shared" si="17"/>
        <v>0.96938145203530013</v>
      </c>
      <c r="Y22">
        <f t="shared" si="18"/>
        <v>-115.99023386877032</v>
      </c>
      <c r="Z22">
        <f t="shared" si="19"/>
        <v>65.101635431665898</v>
      </c>
      <c r="AA22">
        <f t="shared" si="20"/>
        <v>6.1443337840476788</v>
      </c>
      <c r="AB22">
        <f t="shared" si="21"/>
        <v>68.177826814977792</v>
      </c>
      <c r="AC22">
        <v>11</v>
      </c>
      <c r="AD22">
        <v>2</v>
      </c>
      <c r="AE22">
        <f t="shared" si="22"/>
        <v>1.0004098089833842</v>
      </c>
      <c r="AF22">
        <f t="shared" si="23"/>
        <v>4.0980898338416338E-2</v>
      </c>
      <c r="AG22">
        <f t="shared" si="24"/>
        <v>53705.547437932051</v>
      </c>
      <c r="AH22" t="s">
        <v>360</v>
      </c>
      <c r="AI22">
        <v>10234.5</v>
      </c>
      <c r="AJ22">
        <v>887.78461538461602</v>
      </c>
      <c r="AK22">
        <v>2835.86</v>
      </c>
      <c r="AL22">
        <f t="shared" si="25"/>
        <v>1948.0753846153841</v>
      </c>
      <c r="AM22">
        <f t="shared" si="26"/>
        <v>0.68694342619712678</v>
      </c>
      <c r="AN22">
        <v>-1.2973758695661901</v>
      </c>
      <c r="AO22" t="s">
        <v>380</v>
      </c>
      <c r="AP22">
        <v>10167.4</v>
      </c>
      <c r="AQ22">
        <v>1076.7619999999999</v>
      </c>
      <c r="AR22">
        <v>2340.44</v>
      </c>
      <c r="AS22">
        <f t="shared" si="27"/>
        <v>0.53993180769427973</v>
      </c>
      <c r="AT22">
        <v>0.5</v>
      </c>
      <c r="AU22">
        <f t="shared" si="28"/>
        <v>588.60672294503684</v>
      </c>
      <c r="AV22">
        <f t="shared" si="29"/>
        <v>20.106591513601217</v>
      </c>
      <c r="AW22">
        <f t="shared" si="30"/>
        <v>158.90374597035992</v>
      </c>
      <c r="AX22">
        <f t="shared" si="31"/>
        <v>1</v>
      </c>
      <c r="AY22">
        <f t="shared" si="32"/>
        <v>3.6363783403755096E-2</v>
      </c>
      <c r="AZ22">
        <f t="shared" si="33"/>
        <v>0.21167814598964299</v>
      </c>
      <c r="BA22" t="s">
        <v>361</v>
      </c>
      <c r="BB22">
        <v>0</v>
      </c>
      <c r="BC22">
        <f t="shared" si="34"/>
        <v>2340.44</v>
      </c>
      <c r="BD22">
        <f t="shared" si="35"/>
        <v>0.53993180769427973</v>
      </c>
      <c r="BE22">
        <f t="shared" si="36"/>
        <v>0.1746983278441108</v>
      </c>
      <c r="BF22">
        <f t="shared" si="37"/>
        <v>0.8699090048357071</v>
      </c>
      <c r="BG22">
        <f t="shared" si="38"/>
        <v>0.25431254042451379</v>
      </c>
      <c r="BH22">
        <f t="shared" si="39"/>
        <v>0</v>
      </c>
      <c r="BI22">
        <f t="shared" si="40"/>
        <v>1</v>
      </c>
      <c r="BJ22">
        <f t="shared" si="41"/>
        <v>699.95299999999997</v>
      </c>
      <c r="BK22">
        <f t="shared" si="42"/>
        <v>588.60672294503684</v>
      </c>
      <c r="BL22">
        <f t="shared" si="43"/>
        <v>0.84092320905123186</v>
      </c>
      <c r="BM22">
        <f t="shared" si="44"/>
        <v>0.19184641810246367</v>
      </c>
      <c r="BN22">
        <v>1600205854</v>
      </c>
      <c r="BO22">
        <v>374.67700000000002</v>
      </c>
      <c r="BP22">
        <v>399.97500000000002</v>
      </c>
      <c r="BQ22">
        <v>25.090399999999999</v>
      </c>
      <c r="BR22">
        <v>22.015000000000001</v>
      </c>
      <c r="BS22">
        <v>375.36700000000002</v>
      </c>
      <c r="BT22">
        <v>25.120200000000001</v>
      </c>
      <c r="BU22">
        <v>500.05099999999999</v>
      </c>
      <c r="BV22">
        <v>101.4</v>
      </c>
      <c r="BW22">
        <v>0.10016700000000001</v>
      </c>
      <c r="BX22">
        <v>27.2258</v>
      </c>
      <c r="BY22">
        <v>26.697500000000002</v>
      </c>
      <c r="BZ22">
        <v>999.9</v>
      </c>
      <c r="CA22">
        <v>0</v>
      </c>
      <c r="CB22">
        <v>0</v>
      </c>
      <c r="CC22">
        <v>10025</v>
      </c>
      <c r="CD22">
        <v>0</v>
      </c>
      <c r="CE22">
        <v>10.245100000000001</v>
      </c>
      <c r="CF22">
        <v>-25.297699999999999</v>
      </c>
      <c r="CG22">
        <v>384.32</v>
      </c>
      <c r="CH22">
        <v>408.97800000000001</v>
      </c>
      <c r="CI22">
        <v>3.0753900000000001</v>
      </c>
      <c r="CJ22">
        <v>399.97500000000002</v>
      </c>
      <c r="CK22">
        <v>22.015000000000001</v>
      </c>
      <c r="CL22">
        <v>2.5441799999999999</v>
      </c>
      <c r="CM22">
        <v>2.2323300000000001</v>
      </c>
      <c r="CN22">
        <v>21.311900000000001</v>
      </c>
      <c r="CO22">
        <v>19.196300000000001</v>
      </c>
      <c r="CP22">
        <v>699.95299999999997</v>
      </c>
      <c r="CQ22">
        <v>0.96900699999999995</v>
      </c>
      <c r="CR22">
        <v>3.0992800000000001E-2</v>
      </c>
      <c r="CS22">
        <v>0</v>
      </c>
      <c r="CT22">
        <v>1075.3699999999999</v>
      </c>
      <c r="CU22">
        <v>4.9998100000000001</v>
      </c>
      <c r="CV22">
        <v>7866.88</v>
      </c>
      <c r="CW22">
        <v>5890.95</v>
      </c>
      <c r="CX22">
        <v>48.436999999999998</v>
      </c>
      <c r="CY22">
        <v>50.811999999999998</v>
      </c>
      <c r="CZ22">
        <v>50</v>
      </c>
      <c r="DA22">
        <v>50.311999999999998</v>
      </c>
      <c r="DB22">
        <v>50.311999999999998</v>
      </c>
      <c r="DC22">
        <v>673.41</v>
      </c>
      <c r="DD22">
        <v>21.54</v>
      </c>
      <c r="DE22">
        <v>0</v>
      </c>
      <c r="DF22">
        <v>120</v>
      </c>
      <c r="DG22">
        <v>0</v>
      </c>
      <c r="DH22">
        <v>1076.7619999999999</v>
      </c>
      <c r="DI22">
        <v>-22.8061538109277</v>
      </c>
      <c r="DJ22">
        <v>-164.089999745927</v>
      </c>
      <c r="DK22">
        <v>7878.5267999999996</v>
      </c>
      <c r="DL22">
        <v>15</v>
      </c>
      <c r="DM22">
        <v>1600205789</v>
      </c>
      <c r="DN22" t="s">
        <v>381</v>
      </c>
      <c r="DO22">
        <v>1600205782</v>
      </c>
      <c r="DP22">
        <v>1600205789</v>
      </c>
      <c r="DQ22">
        <v>109</v>
      </c>
      <c r="DR22">
        <v>7.0000000000000001E-3</v>
      </c>
      <c r="DS22">
        <v>0</v>
      </c>
      <c r="DT22">
        <v>-0.69099999999999995</v>
      </c>
      <c r="DU22">
        <v>-0.03</v>
      </c>
      <c r="DV22">
        <v>400</v>
      </c>
      <c r="DW22">
        <v>22</v>
      </c>
      <c r="DX22">
        <v>0.05</v>
      </c>
      <c r="DY22">
        <v>0.02</v>
      </c>
      <c r="DZ22">
        <v>400.530682926829</v>
      </c>
      <c r="EA22">
        <v>-6.8237560975609801</v>
      </c>
      <c r="EB22">
        <v>0.81393540940551301</v>
      </c>
      <c r="EC22">
        <v>0</v>
      </c>
      <c r="ED22">
        <v>377.88829032258099</v>
      </c>
      <c r="EE22">
        <v>-35.8268709677427</v>
      </c>
      <c r="EF22">
        <v>2.79199355523737</v>
      </c>
      <c r="EG22">
        <v>0</v>
      </c>
      <c r="EH22">
        <v>22.015082926829301</v>
      </c>
      <c r="EI22">
        <v>6.1588850174374103E-3</v>
      </c>
      <c r="EJ22">
        <v>1.05203691835074E-3</v>
      </c>
      <c r="EK22">
        <v>1</v>
      </c>
      <c r="EL22">
        <v>24.935831707317099</v>
      </c>
      <c r="EM22">
        <v>0.82485365853655401</v>
      </c>
      <c r="EN22">
        <v>8.1804408131640499E-2</v>
      </c>
      <c r="EO22">
        <v>0</v>
      </c>
      <c r="EP22">
        <v>1</v>
      </c>
      <c r="EQ22">
        <v>4</v>
      </c>
      <c r="ER22" t="s">
        <v>369</v>
      </c>
      <c r="ES22">
        <v>2.9973800000000002</v>
      </c>
      <c r="ET22">
        <v>2.6943800000000002</v>
      </c>
      <c r="EU22">
        <v>9.4607700000000003E-2</v>
      </c>
      <c r="EV22">
        <v>9.9820900000000004E-2</v>
      </c>
      <c r="EW22">
        <v>0.112015</v>
      </c>
      <c r="EX22">
        <v>0.101261</v>
      </c>
      <c r="EY22">
        <v>28254.5</v>
      </c>
      <c r="EZ22">
        <v>31708.5</v>
      </c>
      <c r="FA22">
        <v>27289.4</v>
      </c>
      <c r="FB22">
        <v>30517.5</v>
      </c>
      <c r="FC22">
        <v>34023.4</v>
      </c>
      <c r="FD22">
        <v>37723.300000000003</v>
      </c>
      <c r="FE22">
        <v>40364.6</v>
      </c>
      <c r="FF22">
        <v>44937.5</v>
      </c>
      <c r="FG22">
        <v>1.8988</v>
      </c>
      <c r="FH22">
        <v>1.8577699999999999</v>
      </c>
      <c r="FI22">
        <v>-4.4666200000000003E-2</v>
      </c>
      <c r="FJ22">
        <v>0</v>
      </c>
      <c r="FK22">
        <v>27.427900000000001</v>
      </c>
      <c r="FL22">
        <v>999.9</v>
      </c>
      <c r="FM22">
        <v>38.451000000000001</v>
      </c>
      <c r="FN22">
        <v>36.286000000000001</v>
      </c>
      <c r="FO22">
        <v>22.991</v>
      </c>
      <c r="FP22">
        <v>61.2956</v>
      </c>
      <c r="FQ22">
        <v>37.039299999999997</v>
      </c>
      <c r="FR22">
        <v>1</v>
      </c>
      <c r="FS22">
        <v>0.49077500000000002</v>
      </c>
      <c r="FT22">
        <v>4.43018</v>
      </c>
      <c r="FU22">
        <v>20.148099999999999</v>
      </c>
      <c r="FV22">
        <v>5.2226800000000004</v>
      </c>
      <c r="FW22">
        <v>12.033899999999999</v>
      </c>
      <c r="FX22">
        <v>4.9597499999999997</v>
      </c>
      <c r="FY22">
        <v>3.302</v>
      </c>
      <c r="FZ22">
        <v>999.9</v>
      </c>
      <c r="GA22">
        <v>9999</v>
      </c>
      <c r="GB22">
        <v>9999</v>
      </c>
      <c r="GC22">
        <v>9999</v>
      </c>
      <c r="GD22">
        <v>1.8796999999999999</v>
      </c>
      <c r="GE22">
        <v>1.87656</v>
      </c>
      <c r="GF22">
        <v>1.8787799999999999</v>
      </c>
      <c r="GG22">
        <v>1.87866</v>
      </c>
      <c r="GH22">
        <v>1.87988</v>
      </c>
      <c r="GI22">
        <v>1.8730199999999999</v>
      </c>
      <c r="GJ22">
        <v>1.88056</v>
      </c>
      <c r="GK22">
        <v>1.87462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-0.69</v>
      </c>
      <c r="GZ22">
        <v>-2.98E-2</v>
      </c>
      <c r="HA22">
        <v>-0.69055000000002997</v>
      </c>
      <c r="HB22">
        <v>0</v>
      </c>
      <c r="HC22">
        <v>0</v>
      </c>
      <c r="HD22">
        <v>0</v>
      </c>
      <c r="HE22">
        <v>-2.9815000000006399E-2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1.2</v>
      </c>
      <c r="HN22">
        <v>1.1000000000000001</v>
      </c>
      <c r="HO22">
        <v>2</v>
      </c>
      <c r="HP22">
        <v>509.964</v>
      </c>
      <c r="HQ22">
        <v>465.40199999999999</v>
      </c>
      <c r="HR22">
        <v>21.779299999999999</v>
      </c>
      <c r="HS22">
        <v>33.262</v>
      </c>
      <c r="HT22">
        <v>29.999199999999998</v>
      </c>
      <c r="HU22">
        <v>33.189100000000003</v>
      </c>
      <c r="HV22">
        <v>33.197200000000002</v>
      </c>
      <c r="HW22">
        <v>20.703600000000002</v>
      </c>
      <c r="HX22">
        <v>100</v>
      </c>
      <c r="HY22">
        <v>0</v>
      </c>
      <c r="HZ22">
        <v>21.8445</v>
      </c>
      <c r="IA22">
        <v>400</v>
      </c>
      <c r="IB22">
        <v>15.0398</v>
      </c>
      <c r="IC22">
        <v>103.873</v>
      </c>
      <c r="ID22">
        <v>100.364</v>
      </c>
    </row>
    <row r="23" spans="1:238" x14ac:dyDescent="0.35">
      <c r="A23">
        <v>6</v>
      </c>
      <c r="B23">
        <v>1600205974.5</v>
      </c>
      <c r="C23">
        <v>1880.9000000953699</v>
      </c>
      <c r="D23" t="s">
        <v>382</v>
      </c>
      <c r="E23" t="s">
        <v>383</v>
      </c>
      <c r="F23">
        <v>1600205974.5</v>
      </c>
      <c r="G23">
        <f t="shared" si="0"/>
        <v>2.5503297001273155E-3</v>
      </c>
      <c r="H23">
        <f t="shared" si="1"/>
        <v>17.80233224844028</v>
      </c>
      <c r="I23">
        <f t="shared" si="2"/>
        <v>377.49698000271593</v>
      </c>
      <c r="J23">
        <f t="shared" si="3"/>
        <v>266.14949030699597</v>
      </c>
      <c r="K23">
        <f t="shared" si="4"/>
        <v>27.013395045050434</v>
      </c>
      <c r="L23">
        <f t="shared" si="5"/>
        <v>38.314839669106142</v>
      </c>
      <c r="M23">
        <f t="shared" si="6"/>
        <v>0.2833581419284309</v>
      </c>
      <c r="N23">
        <f t="shared" si="7"/>
        <v>2.2791384752957615</v>
      </c>
      <c r="O23">
        <f t="shared" si="8"/>
        <v>0.26514064457127734</v>
      </c>
      <c r="P23">
        <f t="shared" si="9"/>
        <v>0.16725197536233827</v>
      </c>
      <c r="Q23">
        <f t="shared" si="10"/>
        <v>88.765087361833338</v>
      </c>
      <c r="R23">
        <f t="shared" si="11"/>
        <v>26.924484231663484</v>
      </c>
      <c r="S23">
        <f t="shared" si="12"/>
        <v>26.554300000000001</v>
      </c>
      <c r="T23">
        <f t="shared" si="13"/>
        <v>3.4865314024387568</v>
      </c>
      <c r="U23">
        <f t="shared" si="14"/>
        <v>70.526764776024791</v>
      </c>
      <c r="V23">
        <f t="shared" si="15"/>
        <v>2.5392335479528003</v>
      </c>
      <c r="W23">
        <f t="shared" si="16"/>
        <v>3.6003828560926694</v>
      </c>
      <c r="X23">
        <f t="shared" si="17"/>
        <v>0.94729785448595649</v>
      </c>
      <c r="Y23">
        <f t="shared" si="18"/>
        <v>-112.46953977561462</v>
      </c>
      <c r="Z23">
        <f t="shared" si="19"/>
        <v>67.137759925551094</v>
      </c>
      <c r="AA23">
        <f t="shared" si="20"/>
        <v>6.3463218474668368</v>
      </c>
      <c r="AB23">
        <f t="shared" si="21"/>
        <v>49.779629359236651</v>
      </c>
      <c r="AC23">
        <v>11</v>
      </c>
      <c r="AD23">
        <v>2</v>
      </c>
      <c r="AE23">
        <f t="shared" si="22"/>
        <v>1.0004113234433616</v>
      </c>
      <c r="AF23">
        <f t="shared" si="23"/>
        <v>4.1132344336158866E-2</v>
      </c>
      <c r="AG23">
        <f t="shared" si="24"/>
        <v>53507.888915544485</v>
      </c>
      <c r="AH23" t="s">
        <v>360</v>
      </c>
      <c r="AI23">
        <v>10234.5</v>
      </c>
      <c r="AJ23">
        <v>887.78461538461602</v>
      </c>
      <c r="AK23">
        <v>2835.86</v>
      </c>
      <c r="AL23">
        <f t="shared" si="25"/>
        <v>1948.0753846153841</v>
      </c>
      <c r="AM23">
        <f t="shared" si="26"/>
        <v>0.68694342619712678</v>
      </c>
      <c r="AN23">
        <v>-1.2973758695661901</v>
      </c>
      <c r="AO23" t="s">
        <v>384</v>
      </c>
      <c r="AP23">
        <v>10166.700000000001</v>
      </c>
      <c r="AQ23">
        <v>1097.8715999999999</v>
      </c>
      <c r="AR23">
        <v>2647.9</v>
      </c>
      <c r="AS23">
        <f t="shared" si="27"/>
        <v>0.58538026360512108</v>
      </c>
      <c r="AT23">
        <v>0.5</v>
      </c>
      <c r="AU23">
        <f t="shared" si="28"/>
        <v>462.69683648933955</v>
      </c>
      <c r="AV23">
        <f t="shared" si="29"/>
        <v>17.80233224844028</v>
      </c>
      <c r="AW23">
        <f t="shared" si="30"/>
        <v>135.4267980566926</v>
      </c>
      <c r="AX23">
        <f t="shared" si="31"/>
        <v>1</v>
      </c>
      <c r="AY23">
        <f t="shared" si="32"/>
        <v>4.127909813026466E-2</v>
      </c>
      <c r="AZ23">
        <f t="shared" si="33"/>
        <v>7.0984553797348859E-2</v>
      </c>
      <c r="BA23" t="s">
        <v>361</v>
      </c>
      <c r="BB23">
        <v>0</v>
      </c>
      <c r="BC23">
        <f t="shared" si="34"/>
        <v>2647.9</v>
      </c>
      <c r="BD23">
        <f t="shared" si="35"/>
        <v>0.58538026360512108</v>
      </c>
      <c r="BE23">
        <f t="shared" si="36"/>
        <v>6.6279717616525513E-2</v>
      </c>
      <c r="BF23">
        <f t="shared" si="37"/>
        <v>0.88064022026528022</v>
      </c>
      <c r="BG23">
        <f t="shared" si="38"/>
        <v>9.6484972544894451E-2</v>
      </c>
      <c r="BH23">
        <f t="shared" si="39"/>
        <v>0</v>
      </c>
      <c r="BI23">
        <f t="shared" si="40"/>
        <v>1</v>
      </c>
      <c r="BJ23">
        <f t="shared" si="41"/>
        <v>550.226</v>
      </c>
      <c r="BK23">
        <f t="shared" si="42"/>
        <v>462.69683648933955</v>
      </c>
      <c r="BL23">
        <f t="shared" si="43"/>
        <v>0.84092143317353152</v>
      </c>
      <c r="BM23">
        <f t="shared" si="44"/>
        <v>0.19184286634706324</v>
      </c>
      <c r="BN23">
        <v>1600205974.5</v>
      </c>
      <c r="BO23">
        <v>377.49700000000001</v>
      </c>
      <c r="BP23">
        <v>400.005</v>
      </c>
      <c r="BQ23">
        <v>25.017800000000001</v>
      </c>
      <c r="BR23">
        <v>22.035399999999999</v>
      </c>
      <c r="BS23">
        <v>378.20100000000002</v>
      </c>
      <c r="BT23">
        <v>25.0459</v>
      </c>
      <c r="BU23">
        <v>500.029</v>
      </c>
      <c r="BV23">
        <v>101.39700000000001</v>
      </c>
      <c r="BW23">
        <v>0.100076</v>
      </c>
      <c r="BX23">
        <v>27.1007</v>
      </c>
      <c r="BY23">
        <v>26.554300000000001</v>
      </c>
      <c r="BZ23">
        <v>999.9</v>
      </c>
      <c r="CA23">
        <v>0</v>
      </c>
      <c r="CB23">
        <v>0</v>
      </c>
      <c r="CC23">
        <v>9982.5</v>
      </c>
      <c r="CD23">
        <v>0</v>
      </c>
      <c r="CE23">
        <v>10.586</v>
      </c>
      <c r="CF23">
        <v>-22.507899999999999</v>
      </c>
      <c r="CG23">
        <v>387.18299999999999</v>
      </c>
      <c r="CH23">
        <v>409.017</v>
      </c>
      <c r="CI23">
        <v>2.98245</v>
      </c>
      <c r="CJ23">
        <v>400.005</v>
      </c>
      <c r="CK23">
        <v>22.035399999999999</v>
      </c>
      <c r="CL23">
        <v>2.53674</v>
      </c>
      <c r="CM23">
        <v>2.2343199999999999</v>
      </c>
      <c r="CN23">
        <v>21.264099999999999</v>
      </c>
      <c r="CO23">
        <v>19.210599999999999</v>
      </c>
      <c r="CP23">
        <v>550.226</v>
      </c>
      <c r="CQ23">
        <v>0.96900900000000001</v>
      </c>
      <c r="CR23">
        <v>3.0991399999999999E-2</v>
      </c>
      <c r="CS23">
        <v>0</v>
      </c>
      <c r="CT23">
        <v>1095.1600000000001</v>
      </c>
      <c r="CU23">
        <v>4.9998100000000001</v>
      </c>
      <c r="CV23">
        <v>6309.93</v>
      </c>
      <c r="CW23">
        <v>4621.76</v>
      </c>
      <c r="CX23">
        <v>48.061999999999998</v>
      </c>
      <c r="CY23">
        <v>50.75</v>
      </c>
      <c r="CZ23">
        <v>49.686999999999998</v>
      </c>
      <c r="DA23">
        <v>50.25</v>
      </c>
      <c r="DB23">
        <v>50.061999999999998</v>
      </c>
      <c r="DC23">
        <v>528.33000000000004</v>
      </c>
      <c r="DD23">
        <v>16.899999999999999</v>
      </c>
      <c r="DE23">
        <v>0</v>
      </c>
      <c r="DF23">
        <v>120</v>
      </c>
      <c r="DG23">
        <v>0</v>
      </c>
      <c r="DH23">
        <v>1097.8715999999999</v>
      </c>
      <c r="DI23">
        <v>-32.498461490358899</v>
      </c>
      <c r="DJ23">
        <v>-185.20846134368099</v>
      </c>
      <c r="DK23">
        <v>6321.6523999999999</v>
      </c>
      <c r="DL23">
        <v>15</v>
      </c>
      <c r="DM23">
        <v>1600205911.5</v>
      </c>
      <c r="DN23" t="s">
        <v>385</v>
      </c>
      <c r="DO23">
        <v>1600205902.5</v>
      </c>
      <c r="DP23">
        <v>1600205911.5</v>
      </c>
      <c r="DQ23">
        <v>110</v>
      </c>
      <c r="DR23">
        <v>-1.4E-2</v>
      </c>
      <c r="DS23">
        <v>2E-3</v>
      </c>
      <c r="DT23">
        <v>-0.70399999999999996</v>
      </c>
      <c r="DU23">
        <v>-2.8000000000000001E-2</v>
      </c>
      <c r="DV23">
        <v>400</v>
      </c>
      <c r="DW23">
        <v>22</v>
      </c>
      <c r="DX23">
        <v>0.05</v>
      </c>
      <c r="DY23">
        <v>0.02</v>
      </c>
      <c r="DZ23">
        <v>401.27843902439002</v>
      </c>
      <c r="EA23">
        <v>-15.412243902439</v>
      </c>
      <c r="EB23">
        <v>1.84953175417363</v>
      </c>
      <c r="EC23">
        <v>0</v>
      </c>
      <c r="ED23">
        <v>382.81529032258101</v>
      </c>
      <c r="EE23">
        <v>-57.1019032258069</v>
      </c>
      <c r="EF23">
        <v>4.4297523646911703</v>
      </c>
      <c r="EG23">
        <v>0</v>
      </c>
      <c r="EH23">
        <v>22.0347048780488</v>
      </c>
      <c r="EI23">
        <v>1.0553310104542701E-2</v>
      </c>
      <c r="EJ23">
        <v>1.17513906172684E-3</v>
      </c>
      <c r="EK23">
        <v>1</v>
      </c>
      <c r="EL23">
        <v>24.8420512195122</v>
      </c>
      <c r="EM23">
        <v>0.93000209059235805</v>
      </c>
      <c r="EN23">
        <v>9.1842965454034101E-2</v>
      </c>
      <c r="EO23">
        <v>0</v>
      </c>
      <c r="EP23">
        <v>1</v>
      </c>
      <c r="EQ23">
        <v>4</v>
      </c>
      <c r="ER23" t="s">
        <v>369</v>
      </c>
      <c r="ES23">
        <v>2.9973200000000002</v>
      </c>
      <c r="ET23">
        <v>2.6942900000000001</v>
      </c>
      <c r="EU23">
        <v>9.5165299999999994E-2</v>
      </c>
      <c r="EV23">
        <v>9.9822599999999997E-2</v>
      </c>
      <c r="EW23">
        <v>0.111777</v>
      </c>
      <c r="EX23">
        <v>0.101323</v>
      </c>
      <c r="EY23">
        <v>28237.5</v>
      </c>
      <c r="EZ23">
        <v>31708.5</v>
      </c>
      <c r="FA23">
        <v>27289.9</v>
      </c>
      <c r="FB23">
        <v>30517.599999999999</v>
      </c>
      <c r="FC23">
        <v>34033.4</v>
      </c>
      <c r="FD23">
        <v>37721</v>
      </c>
      <c r="FE23">
        <v>40365.599999999999</v>
      </c>
      <c r="FF23">
        <v>44937.9</v>
      </c>
      <c r="FG23">
        <v>1.8987700000000001</v>
      </c>
      <c r="FH23">
        <v>1.85755</v>
      </c>
      <c r="FI23">
        <v>-5.1364300000000002E-2</v>
      </c>
      <c r="FJ23">
        <v>0</v>
      </c>
      <c r="FK23">
        <v>27.394300000000001</v>
      </c>
      <c r="FL23">
        <v>999.9</v>
      </c>
      <c r="FM23">
        <v>38.426000000000002</v>
      </c>
      <c r="FN23">
        <v>36.295999999999999</v>
      </c>
      <c r="FO23">
        <v>22.989000000000001</v>
      </c>
      <c r="FP23">
        <v>61.865600000000001</v>
      </c>
      <c r="FQ23">
        <v>36.698700000000002</v>
      </c>
      <c r="FR23">
        <v>1</v>
      </c>
      <c r="FS23">
        <v>0.49045699999999998</v>
      </c>
      <c r="FT23">
        <v>4.42319</v>
      </c>
      <c r="FU23">
        <v>20.150300000000001</v>
      </c>
      <c r="FV23">
        <v>5.2210299999999998</v>
      </c>
      <c r="FW23">
        <v>12.033899999999999</v>
      </c>
      <c r="FX23">
        <v>4.9599000000000002</v>
      </c>
      <c r="FY23">
        <v>3.3019699999999998</v>
      </c>
      <c r="FZ23">
        <v>999.9</v>
      </c>
      <c r="GA23">
        <v>9999</v>
      </c>
      <c r="GB23">
        <v>9999</v>
      </c>
      <c r="GC23">
        <v>9999</v>
      </c>
      <c r="GD23">
        <v>1.8797200000000001</v>
      </c>
      <c r="GE23">
        <v>1.8765700000000001</v>
      </c>
      <c r="GF23">
        <v>1.87873</v>
      </c>
      <c r="GG23">
        <v>1.8786499999999999</v>
      </c>
      <c r="GH23">
        <v>1.87988</v>
      </c>
      <c r="GI23">
        <v>1.8730100000000001</v>
      </c>
      <c r="GJ23">
        <v>1.8805000000000001</v>
      </c>
      <c r="GK23">
        <v>1.8746400000000001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-0.70399999999999996</v>
      </c>
      <c r="GZ23">
        <v>-2.81E-2</v>
      </c>
      <c r="HA23">
        <v>-0.70434999999997705</v>
      </c>
      <c r="HB23">
        <v>0</v>
      </c>
      <c r="HC23">
        <v>0</v>
      </c>
      <c r="HD23">
        <v>0</v>
      </c>
      <c r="HE23">
        <v>-2.8050000000007499E-2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1.2</v>
      </c>
      <c r="HN23">
        <v>1.1000000000000001</v>
      </c>
      <c r="HO23">
        <v>2</v>
      </c>
      <c r="HP23">
        <v>509.923</v>
      </c>
      <c r="HQ23">
        <v>465.255</v>
      </c>
      <c r="HR23">
        <v>21.7333</v>
      </c>
      <c r="HS23">
        <v>33.266800000000003</v>
      </c>
      <c r="HT23">
        <v>29.999400000000001</v>
      </c>
      <c r="HU23">
        <v>33.186199999999999</v>
      </c>
      <c r="HV23">
        <v>33.197200000000002</v>
      </c>
      <c r="HW23">
        <v>20.703499999999998</v>
      </c>
      <c r="HX23">
        <v>100</v>
      </c>
      <c r="HY23">
        <v>0</v>
      </c>
      <c r="HZ23">
        <v>21.750900000000001</v>
      </c>
      <c r="IA23">
        <v>400</v>
      </c>
      <c r="IB23">
        <v>15.0398</v>
      </c>
      <c r="IC23">
        <v>103.876</v>
      </c>
      <c r="ID23">
        <v>100.36499999999999</v>
      </c>
    </row>
    <row r="24" spans="1:238" x14ac:dyDescent="0.35">
      <c r="A24">
        <v>7</v>
      </c>
      <c r="B24">
        <v>1600206095</v>
      </c>
      <c r="C24">
        <v>2001.4000000953699</v>
      </c>
      <c r="D24" t="s">
        <v>386</v>
      </c>
      <c r="E24" t="s">
        <v>387</v>
      </c>
      <c r="F24">
        <v>1600206095</v>
      </c>
      <c r="G24">
        <f t="shared" si="0"/>
        <v>2.3050909348046786E-3</v>
      </c>
      <c r="H24">
        <f t="shared" si="1"/>
        <v>15.102456412310699</v>
      </c>
      <c r="I24">
        <f t="shared" si="2"/>
        <v>380.86198312881936</v>
      </c>
      <c r="J24">
        <f t="shared" si="3"/>
        <v>276.0059898697728</v>
      </c>
      <c r="K24">
        <f t="shared" si="4"/>
        <v>28.012673942609723</v>
      </c>
      <c r="L24">
        <f t="shared" si="5"/>
        <v>38.654822511486984</v>
      </c>
      <c r="M24">
        <f t="shared" si="6"/>
        <v>0.25479566020832578</v>
      </c>
      <c r="N24">
        <f t="shared" si="7"/>
        <v>2.2831334471001581</v>
      </c>
      <c r="O24">
        <f t="shared" si="8"/>
        <v>0.2399869030492908</v>
      </c>
      <c r="P24">
        <f t="shared" si="9"/>
        <v>0.15125054967617407</v>
      </c>
      <c r="Q24">
        <f t="shared" si="10"/>
        <v>64.506429406386502</v>
      </c>
      <c r="R24">
        <f t="shared" si="11"/>
        <v>26.704358788386166</v>
      </c>
      <c r="S24">
        <f t="shared" si="12"/>
        <v>26.416</v>
      </c>
      <c r="T24">
        <f t="shared" si="13"/>
        <v>3.4582178018532588</v>
      </c>
      <c r="U24">
        <f t="shared" si="14"/>
        <v>70.267355531408924</v>
      </c>
      <c r="V24">
        <f t="shared" si="15"/>
        <v>2.5120429154935202</v>
      </c>
      <c r="W24">
        <f t="shared" si="16"/>
        <v>3.5749785892691777</v>
      </c>
      <c r="X24">
        <f t="shared" si="17"/>
        <v>0.94617488635973857</v>
      </c>
      <c r="Y24">
        <f t="shared" si="18"/>
        <v>-101.65451022488632</v>
      </c>
      <c r="Z24">
        <f t="shared" si="19"/>
        <v>69.434104614675931</v>
      </c>
      <c r="AA24">
        <f t="shared" si="20"/>
        <v>6.5434213568275714</v>
      </c>
      <c r="AB24">
        <f t="shared" si="21"/>
        <v>38.829445153003675</v>
      </c>
      <c r="AC24">
        <v>12</v>
      </c>
      <c r="AD24">
        <v>2</v>
      </c>
      <c r="AE24">
        <f t="shared" si="22"/>
        <v>1.0004474393388054</v>
      </c>
      <c r="AF24">
        <f t="shared" si="23"/>
        <v>4.4743933880542208E-2</v>
      </c>
      <c r="AG24">
        <f t="shared" si="24"/>
        <v>53662.555930459181</v>
      </c>
      <c r="AH24" t="s">
        <v>360</v>
      </c>
      <c r="AI24">
        <v>10234.5</v>
      </c>
      <c r="AJ24">
        <v>887.78461538461602</v>
      </c>
      <c r="AK24">
        <v>2835.86</v>
      </c>
      <c r="AL24">
        <f t="shared" si="25"/>
        <v>1948.0753846153841</v>
      </c>
      <c r="AM24">
        <f t="shared" si="26"/>
        <v>0.68694342619712678</v>
      </c>
      <c r="AN24">
        <v>-1.2973758695661901</v>
      </c>
      <c r="AO24" t="s">
        <v>388</v>
      </c>
      <c r="AP24">
        <v>10165.700000000001</v>
      </c>
      <c r="AQ24">
        <v>1063.9875999999999</v>
      </c>
      <c r="AR24">
        <v>2885.26</v>
      </c>
      <c r="AS24">
        <f t="shared" si="27"/>
        <v>0.63123337238238508</v>
      </c>
      <c r="AT24">
        <v>0.5</v>
      </c>
      <c r="AU24">
        <f t="shared" si="28"/>
        <v>336.25715925617794</v>
      </c>
      <c r="AV24">
        <f t="shared" si="29"/>
        <v>15.102456412310699</v>
      </c>
      <c r="AW24">
        <f t="shared" si="30"/>
        <v>106.12837031249897</v>
      </c>
      <c r="AX24">
        <f t="shared" si="31"/>
        <v>1</v>
      </c>
      <c r="AY24">
        <f t="shared" si="32"/>
        <v>4.8771696989751395E-2</v>
      </c>
      <c r="AZ24">
        <f t="shared" si="33"/>
        <v>-1.7121507247180527E-2</v>
      </c>
      <c r="BA24" t="s">
        <v>361</v>
      </c>
      <c r="BB24">
        <v>0</v>
      </c>
      <c r="BC24">
        <f t="shared" si="34"/>
        <v>2885.26</v>
      </c>
      <c r="BD24">
        <f t="shared" si="35"/>
        <v>0.63123337238238497</v>
      </c>
      <c r="BE24">
        <f t="shared" si="36"/>
        <v>-1.7419759790680812E-2</v>
      </c>
      <c r="BF24">
        <f t="shared" si="37"/>
        <v>0.9117871559406916</v>
      </c>
      <c r="BG24">
        <f t="shared" si="38"/>
        <v>-2.5358361586070407E-2</v>
      </c>
      <c r="BH24">
        <f t="shared" si="39"/>
        <v>0</v>
      </c>
      <c r="BI24">
        <f t="shared" si="40"/>
        <v>1</v>
      </c>
      <c r="BJ24">
        <f t="shared" si="41"/>
        <v>399.86900000000003</v>
      </c>
      <c r="BK24">
        <f t="shared" si="42"/>
        <v>336.25715925617794</v>
      </c>
      <c r="BL24">
        <f t="shared" si="43"/>
        <v>0.84091829888332903</v>
      </c>
      <c r="BM24">
        <f t="shared" si="44"/>
        <v>0.1918365977666581</v>
      </c>
      <c r="BN24">
        <v>1600206095</v>
      </c>
      <c r="BO24">
        <v>380.86200000000002</v>
      </c>
      <c r="BP24">
        <v>400.03100000000001</v>
      </c>
      <c r="BQ24">
        <v>24.750900000000001</v>
      </c>
      <c r="BR24">
        <v>22.054400000000001</v>
      </c>
      <c r="BS24">
        <v>381.57499999999999</v>
      </c>
      <c r="BT24">
        <v>24.779900000000001</v>
      </c>
      <c r="BU24">
        <v>499.983</v>
      </c>
      <c r="BV24">
        <v>101.393</v>
      </c>
      <c r="BW24">
        <v>9.9992800000000007E-2</v>
      </c>
      <c r="BX24">
        <v>26.9801</v>
      </c>
      <c r="BY24">
        <v>26.416</v>
      </c>
      <c r="BZ24">
        <v>999.9</v>
      </c>
      <c r="CA24">
        <v>0</v>
      </c>
      <c r="CB24">
        <v>0</v>
      </c>
      <c r="CC24">
        <v>10008.799999999999</v>
      </c>
      <c r="CD24">
        <v>0</v>
      </c>
      <c r="CE24">
        <v>10.6248</v>
      </c>
      <c r="CF24">
        <v>-19.1692</v>
      </c>
      <c r="CG24">
        <v>390.52800000000002</v>
      </c>
      <c r="CH24">
        <v>409.053</v>
      </c>
      <c r="CI24">
        <v>2.6965499999999998</v>
      </c>
      <c r="CJ24">
        <v>400.03100000000001</v>
      </c>
      <c r="CK24">
        <v>22.054400000000001</v>
      </c>
      <c r="CL24">
        <v>2.50956</v>
      </c>
      <c r="CM24">
        <v>2.2361499999999999</v>
      </c>
      <c r="CN24">
        <v>21.088699999999999</v>
      </c>
      <c r="CO24">
        <v>19.223700000000001</v>
      </c>
      <c r="CP24">
        <v>399.86900000000003</v>
      </c>
      <c r="CQ24">
        <v>0.96901099999999996</v>
      </c>
      <c r="CR24">
        <v>3.0988999999999999E-2</v>
      </c>
      <c r="CS24">
        <v>0</v>
      </c>
      <c r="CT24">
        <v>1063.19</v>
      </c>
      <c r="CU24">
        <v>4.9998100000000001</v>
      </c>
      <c r="CV24">
        <v>4473.32</v>
      </c>
      <c r="CW24">
        <v>3347.21</v>
      </c>
      <c r="CX24">
        <v>47.561999999999998</v>
      </c>
      <c r="CY24">
        <v>50.561999999999998</v>
      </c>
      <c r="CZ24">
        <v>49.5</v>
      </c>
      <c r="DA24">
        <v>50.061999999999998</v>
      </c>
      <c r="DB24">
        <v>49.686999999999998</v>
      </c>
      <c r="DC24">
        <v>382.63</v>
      </c>
      <c r="DD24">
        <v>12.24</v>
      </c>
      <c r="DE24">
        <v>0</v>
      </c>
      <c r="DF24">
        <v>120</v>
      </c>
      <c r="DG24">
        <v>0</v>
      </c>
      <c r="DH24">
        <v>1063.9875999999999</v>
      </c>
      <c r="DI24">
        <v>-10.659230787017901</v>
      </c>
      <c r="DJ24">
        <v>-46.279230819117501</v>
      </c>
      <c r="DK24">
        <v>4478.4744000000001</v>
      </c>
      <c r="DL24">
        <v>15</v>
      </c>
      <c r="DM24">
        <v>1600206029.5</v>
      </c>
      <c r="DN24" t="s">
        <v>389</v>
      </c>
      <c r="DO24">
        <v>1600206023</v>
      </c>
      <c r="DP24">
        <v>1600206029.5</v>
      </c>
      <c r="DQ24">
        <v>111</v>
      </c>
      <c r="DR24">
        <v>-8.0000000000000002E-3</v>
      </c>
      <c r="DS24">
        <v>-1E-3</v>
      </c>
      <c r="DT24">
        <v>-0.71199999999999997</v>
      </c>
      <c r="DU24">
        <v>-2.9000000000000001E-2</v>
      </c>
      <c r="DV24">
        <v>400</v>
      </c>
      <c r="DW24">
        <v>22</v>
      </c>
      <c r="DX24">
        <v>0.06</v>
      </c>
      <c r="DY24">
        <v>0.03</v>
      </c>
      <c r="DZ24">
        <v>400.407707317073</v>
      </c>
      <c r="EA24">
        <v>-5.11864808362321</v>
      </c>
      <c r="EB24">
        <v>0.61003915283794696</v>
      </c>
      <c r="EC24">
        <v>0</v>
      </c>
      <c r="ED24">
        <v>383.77887096774202</v>
      </c>
      <c r="EE24">
        <v>-32.177903225807</v>
      </c>
      <c r="EF24">
        <v>2.4993536421467</v>
      </c>
      <c r="EG24">
        <v>0</v>
      </c>
      <c r="EH24">
        <v>22.051653658536601</v>
      </c>
      <c r="EI24">
        <v>1.1732404181170501E-2</v>
      </c>
      <c r="EJ24">
        <v>1.2802624656546499E-3</v>
      </c>
      <c r="EK24">
        <v>1</v>
      </c>
      <c r="EL24">
        <v>24.6227341463415</v>
      </c>
      <c r="EM24">
        <v>0.655089198606294</v>
      </c>
      <c r="EN24">
        <v>6.5138387804232895E-2</v>
      </c>
      <c r="EO24">
        <v>0</v>
      </c>
      <c r="EP24">
        <v>1</v>
      </c>
      <c r="EQ24">
        <v>4</v>
      </c>
      <c r="ER24" t="s">
        <v>369</v>
      </c>
      <c r="ES24">
        <v>2.9971999999999999</v>
      </c>
      <c r="ET24">
        <v>2.6941999999999999</v>
      </c>
      <c r="EU24">
        <v>9.5823800000000001E-2</v>
      </c>
      <c r="EV24">
        <v>9.9822300000000003E-2</v>
      </c>
      <c r="EW24">
        <v>0.110932</v>
      </c>
      <c r="EX24">
        <v>0.101379</v>
      </c>
      <c r="EY24">
        <v>28216.799999999999</v>
      </c>
      <c r="EZ24">
        <v>31707.1</v>
      </c>
      <c r="FA24">
        <v>27289.7</v>
      </c>
      <c r="FB24">
        <v>30516.3</v>
      </c>
      <c r="FC24">
        <v>34065.699999999997</v>
      </c>
      <c r="FD24">
        <v>37716.9</v>
      </c>
      <c r="FE24">
        <v>40365.4</v>
      </c>
      <c r="FF24">
        <v>44935.8</v>
      </c>
      <c r="FG24">
        <v>1.8982300000000001</v>
      </c>
      <c r="FH24">
        <v>1.8574999999999999</v>
      </c>
      <c r="FI24">
        <v>-5.73322E-2</v>
      </c>
      <c r="FJ24">
        <v>0</v>
      </c>
      <c r="FK24">
        <v>27.3537</v>
      </c>
      <c r="FL24">
        <v>999.9</v>
      </c>
      <c r="FM24">
        <v>38.426000000000002</v>
      </c>
      <c r="FN24">
        <v>36.316000000000003</v>
      </c>
      <c r="FO24">
        <v>23.017600000000002</v>
      </c>
      <c r="FP24">
        <v>62.005600000000001</v>
      </c>
      <c r="FQ24">
        <v>36.878999999999998</v>
      </c>
      <c r="FR24">
        <v>1</v>
      </c>
      <c r="FS24">
        <v>0.49274400000000002</v>
      </c>
      <c r="FT24">
        <v>4.5661500000000004</v>
      </c>
      <c r="FU24">
        <v>20.1478</v>
      </c>
      <c r="FV24">
        <v>5.2207299999999996</v>
      </c>
      <c r="FW24">
        <v>12.033899999999999</v>
      </c>
      <c r="FX24">
        <v>4.9601499999999996</v>
      </c>
      <c r="FY24">
        <v>3.302</v>
      </c>
      <c r="FZ24">
        <v>999.9</v>
      </c>
      <c r="GA24">
        <v>9999</v>
      </c>
      <c r="GB24">
        <v>9999</v>
      </c>
      <c r="GC24">
        <v>9999</v>
      </c>
      <c r="GD24">
        <v>1.8797200000000001</v>
      </c>
      <c r="GE24">
        <v>1.8765499999999999</v>
      </c>
      <c r="GF24">
        <v>1.8788100000000001</v>
      </c>
      <c r="GG24">
        <v>1.87866</v>
      </c>
      <c r="GH24">
        <v>1.87988</v>
      </c>
      <c r="GI24">
        <v>1.8730100000000001</v>
      </c>
      <c r="GJ24">
        <v>1.88053</v>
      </c>
      <c r="GK24">
        <v>1.87463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-0.71299999999999997</v>
      </c>
      <c r="GZ24">
        <v>-2.9000000000000001E-2</v>
      </c>
      <c r="HA24">
        <v>-0.71235000000001503</v>
      </c>
      <c r="HB24">
        <v>0</v>
      </c>
      <c r="HC24">
        <v>0</v>
      </c>
      <c r="HD24">
        <v>0</v>
      </c>
      <c r="HE24">
        <v>-2.8957142857141301E-2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1.2</v>
      </c>
      <c r="HN24">
        <v>1.1000000000000001</v>
      </c>
      <c r="HO24">
        <v>2</v>
      </c>
      <c r="HP24">
        <v>509.589</v>
      </c>
      <c r="HQ24">
        <v>465.26400000000001</v>
      </c>
      <c r="HR24">
        <v>21.5565</v>
      </c>
      <c r="HS24">
        <v>33.2727</v>
      </c>
      <c r="HT24">
        <v>29.999500000000001</v>
      </c>
      <c r="HU24">
        <v>33.192100000000003</v>
      </c>
      <c r="HV24">
        <v>33.202800000000003</v>
      </c>
      <c r="HW24">
        <v>20.7028</v>
      </c>
      <c r="HX24">
        <v>100</v>
      </c>
      <c r="HY24">
        <v>0</v>
      </c>
      <c r="HZ24">
        <v>21.582799999999999</v>
      </c>
      <c r="IA24">
        <v>400</v>
      </c>
      <c r="IB24">
        <v>15.0398</v>
      </c>
      <c r="IC24">
        <v>103.875</v>
      </c>
      <c r="ID24">
        <v>100.36</v>
      </c>
    </row>
    <row r="25" spans="1:238" x14ac:dyDescent="0.35">
      <c r="A25">
        <v>8</v>
      </c>
      <c r="B25">
        <v>1600206215.5</v>
      </c>
      <c r="C25">
        <v>2121.9000000953702</v>
      </c>
      <c r="D25" t="s">
        <v>390</v>
      </c>
      <c r="E25" t="s">
        <v>391</v>
      </c>
      <c r="F25">
        <v>1600206215.5</v>
      </c>
      <c r="G25">
        <f t="shared" si="0"/>
        <v>2.1443073619036878E-3</v>
      </c>
      <c r="H25">
        <f t="shared" si="1"/>
        <v>9.765059010454614</v>
      </c>
      <c r="I25">
        <f t="shared" si="2"/>
        <v>387.25798903875</v>
      </c>
      <c r="J25">
        <f t="shared" si="3"/>
        <v>314.11536912251427</v>
      </c>
      <c r="K25">
        <f t="shared" si="4"/>
        <v>31.879920935572763</v>
      </c>
      <c r="L25">
        <f t="shared" si="5"/>
        <v>39.303247423748452</v>
      </c>
      <c r="M25">
        <f t="shared" si="6"/>
        <v>0.24161939889997017</v>
      </c>
      <c r="N25">
        <f t="shared" si="7"/>
        <v>2.2788543726659545</v>
      </c>
      <c r="O25">
        <f t="shared" si="8"/>
        <v>0.22823595316576706</v>
      </c>
      <c r="P25">
        <f t="shared" si="9"/>
        <v>0.14378810945209614</v>
      </c>
      <c r="Q25">
        <f t="shared" si="10"/>
        <v>40.328682674300019</v>
      </c>
      <c r="R25">
        <f t="shared" si="11"/>
        <v>26.392669970595367</v>
      </c>
      <c r="S25">
        <f t="shared" si="12"/>
        <v>26.2331</v>
      </c>
      <c r="T25">
        <f t="shared" si="13"/>
        <v>3.4210818790340003</v>
      </c>
      <c r="U25">
        <f t="shared" si="14"/>
        <v>70.559936203205211</v>
      </c>
      <c r="V25">
        <f t="shared" si="15"/>
        <v>2.4953520429149001</v>
      </c>
      <c r="W25">
        <f t="shared" si="16"/>
        <v>3.5364998569847739</v>
      </c>
      <c r="X25">
        <f t="shared" si="17"/>
        <v>0.9257298361191002</v>
      </c>
      <c r="Y25">
        <f t="shared" si="18"/>
        <v>-94.563954659952628</v>
      </c>
      <c r="Z25">
        <f t="shared" si="19"/>
        <v>69.156541317056963</v>
      </c>
      <c r="AA25">
        <f t="shared" si="20"/>
        <v>6.5175152691187481</v>
      </c>
      <c r="AB25">
        <f t="shared" si="21"/>
        <v>21.4387846005231</v>
      </c>
      <c r="AC25">
        <v>11</v>
      </c>
      <c r="AD25">
        <v>2</v>
      </c>
      <c r="AE25">
        <f t="shared" si="22"/>
        <v>1.0004109793724936</v>
      </c>
      <c r="AF25">
        <f t="shared" si="23"/>
        <v>4.1097937249356953E-2</v>
      </c>
      <c r="AG25">
        <f t="shared" si="24"/>
        <v>53552.667163459264</v>
      </c>
      <c r="AH25" t="s">
        <v>360</v>
      </c>
      <c r="AI25">
        <v>10234.5</v>
      </c>
      <c r="AJ25">
        <v>887.78461538461602</v>
      </c>
      <c r="AK25">
        <v>2835.86</v>
      </c>
      <c r="AL25">
        <f t="shared" si="25"/>
        <v>1948.0753846153841</v>
      </c>
      <c r="AM25">
        <f t="shared" si="26"/>
        <v>0.68694342619712678</v>
      </c>
      <c r="AN25">
        <v>-1.2973758695661901</v>
      </c>
      <c r="AO25" t="s">
        <v>392</v>
      </c>
      <c r="AP25">
        <v>10164</v>
      </c>
      <c r="AQ25">
        <v>995.72515999999996</v>
      </c>
      <c r="AR25">
        <v>3024.4</v>
      </c>
      <c r="AS25">
        <f t="shared" si="27"/>
        <v>0.67076935590530362</v>
      </c>
      <c r="AT25">
        <v>0.5</v>
      </c>
      <c r="AU25">
        <f t="shared" si="28"/>
        <v>210.24335926328234</v>
      </c>
      <c r="AV25">
        <f t="shared" si="29"/>
        <v>9.765059010454614</v>
      </c>
      <c r="AW25">
        <f t="shared" si="30"/>
        <v>70.512401338199624</v>
      </c>
      <c r="AX25">
        <f t="shared" si="31"/>
        <v>1</v>
      </c>
      <c r="AY25">
        <f t="shared" si="32"/>
        <v>5.2617285600767075E-2</v>
      </c>
      <c r="AZ25">
        <f t="shared" si="33"/>
        <v>-6.2339637614072199E-2</v>
      </c>
      <c r="BA25" t="s">
        <v>361</v>
      </c>
      <c r="BB25">
        <v>0</v>
      </c>
      <c r="BC25">
        <f t="shared" si="34"/>
        <v>3024.4</v>
      </c>
      <c r="BD25">
        <f t="shared" si="35"/>
        <v>0.67076935590530351</v>
      </c>
      <c r="BE25">
        <f t="shared" si="36"/>
        <v>-6.6484241112043596E-2</v>
      </c>
      <c r="BF25">
        <f t="shared" si="37"/>
        <v>0.94948059187788059</v>
      </c>
      <c r="BG25">
        <f t="shared" si="38"/>
        <v>-9.6782702296309822E-2</v>
      </c>
      <c r="BH25">
        <f t="shared" si="39"/>
        <v>0</v>
      </c>
      <c r="BI25">
        <f t="shared" si="40"/>
        <v>1</v>
      </c>
      <c r="BJ25">
        <f t="shared" si="41"/>
        <v>250.01900000000001</v>
      </c>
      <c r="BK25">
        <f t="shared" si="42"/>
        <v>210.24335926328234</v>
      </c>
      <c r="BL25">
        <f t="shared" si="43"/>
        <v>0.84090952792900675</v>
      </c>
      <c r="BM25">
        <f t="shared" si="44"/>
        <v>0.19181905585801381</v>
      </c>
      <c r="BN25">
        <v>1600206215.5</v>
      </c>
      <c r="BO25">
        <v>387.25799999999998</v>
      </c>
      <c r="BP25">
        <v>399.96699999999998</v>
      </c>
      <c r="BQ25">
        <v>24.5869</v>
      </c>
      <c r="BR25">
        <v>22.078199999999999</v>
      </c>
      <c r="BS25">
        <v>387.99599999999998</v>
      </c>
      <c r="BT25">
        <v>24.613900000000001</v>
      </c>
      <c r="BU25">
        <v>500.029</v>
      </c>
      <c r="BV25">
        <v>101.39100000000001</v>
      </c>
      <c r="BW25">
        <v>0.100121</v>
      </c>
      <c r="BX25">
        <v>26.795999999999999</v>
      </c>
      <c r="BY25">
        <v>26.2331</v>
      </c>
      <c r="BZ25">
        <v>999.9</v>
      </c>
      <c r="CA25">
        <v>0</v>
      </c>
      <c r="CB25">
        <v>0</v>
      </c>
      <c r="CC25">
        <v>9981.25</v>
      </c>
      <c r="CD25">
        <v>0</v>
      </c>
      <c r="CE25">
        <v>11.3065</v>
      </c>
      <c r="CF25">
        <v>-12.708299999999999</v>
      </c>
      <c r="CG25">
        <v>397.02</v>
      </c>
      <c r="CH25">
        <v>408.99700000000001</v>
      </c>
      <c r="CI25">
        <v>2.50868</v>
      </c>
      <c r="CJ25">
        <v>399.96699999999998</v>
      </c>
      <c r="CK25">
        <v>22.078199999999999</v>
      </c>
      <c r="CL25">
        <v>2.4929000000000001</v>
      </c>
      <c r="CM25">
        <v>2.23854</v>
      </c>
      <c r="CN25">
        <v>20.9802</v>
      </c>
      <c r="CO25">
        <v>19.2408</v>
      </c>
      <c r="CP25">
        <v>250.01900000000001</v>
      </c>
      <c r="CQ25">
        <v>0.96905399999999997</v>
      </c>
      <c r="CR25">
        <v>3.0946000000000001E-2</v>
      </c>
      <c r="CS25">
        <v>0</v>
      </c>
      <c r="CT25">
        <v>994.11</v>
      </c>
      <c r="CU25">
        <v>4.9998100000000001</v>
      </c>
      <c r="CV25">
        <v>2651.78</v>
      </c>
      <c r="CW25">
        <v>2077</v>
      </c>
      <c r="CX25">
        <v>47.061999999999998</v>
      </c>
      <c r="CY25">
        <v>50.311999999999998</v>
      </c>
      <c r="CZ25">
        <v>49.061999999999998</v>
      </c>
      <c r="DA25">
        <v>49.875</v>
      </c>
      <c r="DB25">
        <v>49.311999999999998</v>
      </c>
      <c r="DC25">
        <v>237.44</v>
      </c>
      <c r="DD25">
        <v>7.58</v>
      </c>
      <c r="DE25">
        <v>0</v>
      </c>
      <c r="DF25">
        <v>120</v>
      </c>
      <c r="DG25">
        <v>0</v>
      </c>
      <c r="DH25">
        <v>995.72515999999996</v>
      </c>
      <c r="DI25">
        <v>-12.9076153520802</v>
      </c>
      <c r="DJ25">
        <v>-36.897692302150404</v>
      </c>
      <c r="DK25">
        <v>2655.2512000000002</v>
      </c>
      <c r="DL25">
        <v>15</v>
      </c>
      <c r="DM25">
        <v>1600206152.5</v>
      </c>
      <c r="DN25" t="s">
        <v>393</v>
      </c>
      <c r="DO25">
        <v>1600206143.5</v>
      </c>
      <c r="DP25">
        <v>1600206152.5</v>
      </c>
      <c r="DQ25">
        <v>112</v>
      </c>
      <c r="DR25">
        <v>-2.5999999999999999E-2</v>
      </c>
      <c r="DS25">
        <v>2E-3</v>
      </c>
      <c r="DT25">
        <v>-0.73799999999999999</v>
      </c>
      <c r="DU25">
        <v>-2.7E-2</v>
      </c>
      <c r="DV25">
        <v>400</v>
      </c>
      <c r="DW25">
        <v>22</v>
      </c>
      <c r="DX25">
        <v>0.05</v>
      </c>
      <c r="DY25">
        <v>0.04</v>
      </c>
      <c r="DZ25">
        <v>401.19002439024399</v>
      </c>
      <c r="EA25">
        <v>-14.450989547038599</v>
      </c>
      <c r="EB25">
        <v>1.7346363573060699</v>
      </c>
      <c r="EC25">
        <v>0</v>
      </c>
      <c r="ED25">
        <v>392.482741935484</v>
      </c>
      <c r="EE25">
        <v>-55.440532258066199</v>
      </c>
      <c r="EF25">
        <v>4.2924278186783704</v>
      </c>
      <c r="EG25">
        <v>0</v>
      </c>
      <c r="EH25">
        <v>22.076485365853699</v>
      </c>
      <c r="EI25">
        <v>1.40947735191906E-2</v>
      </c>
      <c r="EJ25">
        <v>1.74377792494248E-3</v>
      </c>
      <c r="EK25">
        <v>1</v>
      </c>
      <c r="EL25">
        <v>24.446607317073202</v>
      </c>
      <c r="EM25">
        <v>0.73723275261323595</v>
      </c>
      <c r="EN25">
        <v>7.2831108973194295E-2</v>
      </c>
      <c r="EO25">
        <v>0</v>
      </c>
      <c r="EP25">
        <v>1</v>
      </c>
      <c r="EQ25">
        <v>4</v>
      </c>
      <c r="ER25" t="s">
        <v>369</v>
      </c>
      <c r="ES25">
        <v>2.9973200000000002</v>
      </c>
      <c r="ET25">
        <v>2.6943299999999999</v>
      </c>
      <c r="EU25">
        <v>9.7084299999999998E-2</v>
      </c>
      <c r="EV25">
        <v>9.9810800000000005E-2</v>
      </c>
      <c r="EW25">
        <v>0.11040700000000001</v>
      </c>
      <c r="EX25">
        <v>0.10145700000000001</v>
      </c>
      <c r="EY25">
        <v>28178</v>
      </c>
      <c r="EZ25">
        <v>31708.400000000001</v>
      </c>
      <c r="FA25">
        <v>27290.3</v>
      </c>
      <c r="FB25">
        <v>30517.1</v>
      </c>
      <c r="FC25">
        <v>34086.400000000001</v>
      </c>
      <c r="FD25">
        <v>37714.699999999997</v>
      </c>
      <c r="FE25">
        <v>40366.1</v>
      </c>
      <c r="FF25">
        <v>44937.1</v>
      </c>
      <c r="FG25">
        <v>1.89852</v>
      </c>
      <c r="FH25">
        <v>1.8574200000000001</v>
      </c>
      <c r="FI25">
        <v>-6.28605E-2</v>
      </c>
      <c r="FJ25">
        <v>0</v>
      </c>
      <c r="FK25">
        <v>27.261399999999998</v>
      </c>
      <c r="FL25">
        <v>999.9</v>
      </c>
      <c r="FM25">
        <v>38.426000000000002</v>
      </c>
      <c r="FN25">
        <v>36.316000000000003</v>
      </c>
      <c r="FO25">
        <v>23.0153</v>
      </c>
      <c r="FP25">
        <v>61.765599999999999</v>
      </c>
      <c r="FQ25">
        <v>36.854999999999997</v>
      </c>
      <c r="FR25">
        <v>1</v>
      </c>
      <c r="FS25">
        <v>0.49096000000000001</v>
      </c>
      <c r="FT25">
        <v>4.6121100000000004</v>
      </c>
      <c r="FU25">
        <v>20.148099999999999</v>
      </c>
      <c r="FV25">
        <v>5.2216300000000002</v>
      </c>
      <c r="FW25">
        <v>12.033899999999999</v>
      </c>
      <c r="FX25">
        <v>4.9598000000000004</v>
      </c>
      <c r="FY25">
        <v>3.3019699999999998</v>
      </c>
      <c r="FZ25">
        <v>999.9</v>
      </c>
      <c r="GA25">
        <v>9999</v>
      </c>
      <c r="GB25">
        <v>9999</v>
      </c>
      <c r="GC25">
        <v>9999</v>
      </c>
      <c r="GD25">
        <v>1.8796999999999999</v>
      </c>
      <c r="GE25">
        <v>1.8765499999999999</v>
      </c>
      <c r="GF25">
        <v>1.87879</v>
      </c>
      <c r="GG25">
        <v>1.87866</v>
      </c>
      <c r="GH25">
        <v>1.87988</v>
      </c>
      <c r="GI25">
        <v>1.873</v>
      </c>
      <c r="GJ25">
        <v>1.8805000000000001</v>
      </c>
      <c r="GK25">
        <v>1.87463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-0.73799999999999999</v>
      </c>
      <c r="GZ25">
        <v>-2.7E-2</v>
      </c>
      <c r="HA25">
        <v>-0.73819999999994901</v>
      </c>
      <c r="HB25">
        <v>0</v>
      </c>
      <c r="HC25">
        <v>0</v>
      </c>
      <c r="HD25">
        <v>0</v>
      </c>
      <c r="HE25">
        <v>-2.69750000000002E-2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1.2</v>
      </c>
      <c r="HN25">
        <v>1.1000000000000001</v>
      </c>
      <c r="HO25">
        <v>2</v>
      </c>
      <c r="HP25">
        <v>509.72300000000001</v>
      </c>
      <c r="HQ25">
        <v>465.15</v>
      </c>
      <c r="HR25">
        <v>21.455400000000001</v>
      </c>
      <c r="HS25">
        <v>33.266300000000001</v>
      </c>
      <c r="HT25">
        <v>29.999400000000001</v>
      </c>
      <c r="HU25">
        <v>33.183300000000003</v>
      </c>
      <c r="HV25">
        <v>33.194200000000002</v>
      </c>
      <c r="HW25">
        <v>20.703199999999999</v>
      </c>
      <c r="HX25">
        <v>100</v>
      </c>
      <c r="HY25">
        <v>0</v>
      </c>
      <c r="HZ25">
        <v>21.501300000000001</v>
      </c>
      <c r="IA25">
        <v>400</v>
      </c>
      <c r="IB25">
        <v>15.0398</v>
      </c>
      <c r="IC25">
        <v>103.877</v>
      </c>
      <c r="ID25">
        <v>100.363</v>
      </c>
    </row>
    <row r="26" spans="1:238" x14ac:dyDescent="0.35">
      <c r="A26">
        <v>9</v>
      </c>
      <c r="B26">
        <v>1600206336</v>
      </c>
      <c r="C26">
        <v>2242.4000000953702</v>
      </c>
      <c r="D26" t="s">
        <v>394</v>
      </c>
      <c r="E26" t="s">
        <v>395</v>
      </c>
      <c r="F26">
        <v>1600206336</v>
      </c>
      <c r="G26">
        <f t="shared" si="0"/>
        <v>1.7630573923488773E-3</v>
      </c>
      <c r="H26">
        <f t="shared" si="1"/>
        <v>5.9223842196930097</v>
      </c>
      <c r="I26">
        <f t="shared" si="2"/>
        <v>392.04599339647575</v>
      </c>
      <c r="J26">
        <f t="shared" si="3"/>
        <v>335.6543727246426</v>
      </c>
      <c r="K26">
        <f t="shared" si="4"/>
        <v>34.066593753711359</v>
      </c>
      <c r="L26">
        <f t="shared" si="5"/>
        <v>39.789952627146029</v>
      </c>
      <c r="M26">
        <f t="shared" si="6"/>
        <v>0.19372865424746916</v>
      </c>
      <c r="N26">
        <f t="shared" si="7"/>
        <v>2.2837034842234467</v>
      </c>
      <c r="O26">
        <f t="shared" si="8"/>
        <v>0.18503973323342351</v>
      </c>
      <c r="P26">
        <f t="shared" si="9"/>
        <v>0.1163980197136627</v>
      </c>
      <c r="Q26">
        <f t="shared" si="10"/>
        <v>24.210637929114295</v>
      </c>
      <c r="R26">
        <f t="shared" si="11"/>
        <v>26.234555441550732</v>
      </c>
      <c r="S26">
        <f t="shared" si="12"/>
        <v>26.0794</v>
      </c>
      <c r="T26">
        <f t="shared" si="13"/>
        <v>3.3901444829761815</v>
      </c>
      <c r="U26">
        <f t="shared" si="14"/>
        <v>69.976502732208303</v>
      </c>
      <c r="V26">
        <f t="shared" si="15"/>
        <v>2.4509460705697004</v>
      </c>
      <c r="W26">
        <f t="shared" si="16"/>
        <v>3.5025272411071722</v>
      </c>
      <c r="X26">
        <f t="shared" si="17"/>
        <v>0.93919841240648116</v>
      </c>
      <c r="Y26">
        <f t="shared" si="18"/>
        <v>-77.750831002585485</v>
      </c>
      <c r="Z26">
        <f t="shared" si="19"/>
        <v>68.035571690627947</v>
      </c>
      <c r="AA26">
        <f t="shared" si="20"/>
        <v>6.3880822234682428</v>
      </c>
      <c r="AB26">
        <f t="shared" si="21"/>
        <v>20.883460840624998</v>
      </c>
      <c r="AC26">
        <v>12</v>
      </c>
      <c r="AD26">
        <v>2</v>
      </c>
      <c r="AE26">
        <f t="shared" si="22"/>
        <v>1.0004467614602779</v>
      </c>
      <c r="AF26">
        <f t="shared" si="23"/>
        <v>4.467614602778891E-2</v>
      </c>
      <c r="AG26">
        <f t="shared" si="24"/>
        <v>53743.942595490407</v>
      </c>
      <c r="AH26" t="s">
        <v>360</v>
      </c>
      <c r="AI26">
        <v>10234.5</v>
      </c>
      <c r="AJ26">
        <v>887.78461538461602</v>
      </c>
      <c r="AK26">
        <v>2835.86</v>
      </c>
      <c r="AL26">
        <f t="shared" si="25"/>
        <v>1948.0753846153841</v>
      </c>
      <c r="AM26">
        <f t="shared" si="26"/>
        <v>0.68694342619712678</v>
      </c>
      <c r="AN26">
        <v>-1.2973758695661901</v>
      </c>
      <c r="AO26" t="s">
        <v>396</v>
      </c>
      <c r="AP26">
        <v>10162.799999999999</v>
      </c>
      <c r="AQ26">
        <v>941.10744</v>
      </c>
      <c r="AR26">
        <v>3101.16</v>
      </c>
      <c r="AS26">
        <f t="shared" si="27"/>
        <v>0.69653051116356457</v>
      </c>
      <c r="AT26">
        <v>0.5</v>
      </c>
      <c r="AU26">
        <f t="shared" si="28"/>
        <v>126.23213658135059</v>
      </c>
      <c r="AV26">
        <f t="shared" si="29"/>
        <v>5.9223842196930097</v>
      </c>
      <c r="AW26">
        <f t="shared" si="30"/>
        <v>43.962267309138511</v>
      </c>
      <c r="AX26">
        <f t="shared" si="31"/>
        <v>1</v>
      </c>
      <c r="AY26">
        <f t="shared" si="32"/>
        <v>5.7194311090555054E-2</v>
      </c>
      <c r="AZ26">
        <f t="shared" si="33"/>
        <v>-8.5548633414593164E-2</v>
      </c>
      <c r="BA26" t="s">
        <v>361</v>
      </c>
      <c r="BB26">
        <v>0</v>
      </c>
      <c r="BC26">
        <f t="shared" si="34"/>
        <v>3101.16</v>
      </c>
      <c r="BD26">
        <f t="shared" si="35"/>
        <v>0.69653051116356468</v>
      </c>
      <c r="BE26">
        <f t="shared" si="36"/>
        <v>-9.355186786371672E-2</v>
      </c>
      <c r="BF26">
        <f t="shared" si="37"/>
        <v>0.97590882008265856</v>
      </c>
      <c r="BG26">
        <f t="shared" si="38"/>
        <v>-0.13618569491466517</v>
      </c>
      <c r="BH26">
        <f t="shared" si="39"/>
        <v>0</v>
      </c>
      <c r="BI26">
        <f t="shared" si="40"/>
        <v>1</v>
      </c>
      <c r="BJ26">
        <f t="shared" si="41"/>
        <v>150.11600000000001</v>
      </c>
      <c r="BK26">
        <f t="shared" si="42"/>
        <v>126.23213658135059</v>
      </c>
      <c r="BL26">
        <f t="shared" si="43"/>
        <v>0.84089728330991087</v>
      </c>
      <c r="BM26">
        <f t="shared" si="44"/>
        <v>0.19179456661982183</v>
      </c>
      <c r="BN26">
        <v>1600206336</v>
      </c>
      <c r="BO26">
        <v>392.04599999999999</v>
      </c>
      <c r="BP26">
        <v>399.97899999999998</v>
      </c>
      <c r="BQ26">
        <v>24.148900000000001</v>
      </c>
      <c r="BR26">
        <v>22.0853</v>
      </c>
      <c r="BS26">
        <v>392.78899999999999</v>
      </c>
      <c r="BT26">
        <v>24.177</v>
      </c>
      <c r="BU26">
        <v>500.00799999999998</v>
      </c>
      <c r="BV26">
        <v>101.393</v>
      </c>
      <c r="BW26">
        <v>0.100073</v>
      </c>
      <c r="BX26">
        <v>26.632000000000001</v>
      </c>
      <c r="BY26">
        <v>26.0794</v>
      </c>
      <c r="BZ26">
        <v>999.9</v>
      </c>
      <c r="CA26">
        <v>0</v>
      </c>
      <c r="CB26">
        <v>0</v>
      </c>
      <c r="CC26">
        <v>10012.5</v>
      </c>
      <c r="CD26">
        <v>0</v>
      </c>
      <c r="CE26">
        <v>11.6252</v>
      </c>
      <c r="CF26">
        <v>-7.9332599999999998</v>
      </c>
      <c r="CG26">
        <v>401.74799999999999</v>
      </c>
      <c r="CH26">
        <v>409.01299999999998</v>
      </c>
      <c r="CI26">
        <v>2.06358</v>
      </c>
      <c r="CJ26">
        <v>399.97899999999998</v>
      </c>
      <c r="CK26">
        <v>22.0853</v>
      </c>
      <c r="CL26">
        <v>2.4485299999999999</v>
      </c>
      <c r="CM26">
        <v>2.2393000000000001</v>
      </c>
      <c r="CN26">
        <v>20.688400000000001</v>
      </c>
      <c r="CO26">
        <v>19.246300000000002</v>
      </c>
      <c r="CP26">
        <v>150.11600000000001</v>
      </c>
      <c r="CQ26">
        <v>0.96908000000000005</v>
      </c>
      <c r="CR26">
        <v>3.0919599999999998E-2</v>
      </c>
      <c r="CS26">
        <v>0</v>
      </c>
      <c r="CT26">
        <v>939.69899999999996</v>
      </c>
      <c r="CU26">
        <v>4.9998100000000001</v>
      </c>
      <c r="CV26">
        <v>1540.43</v>
      </c>
      <c r="CW26">
        <v>1230.1400000000001</v>
      </c>
      <c r="CX26">
        <v>46.625</v>
      </c>
      <c r="CY26">
        <v>50.061999999999998</v>
      </c>
      <c r="CZ26">
        <v>48.686999999999998</v>
      </c>
      <c r="DA26">
        <v>49.625</v>
      </c>
      <c r="DB26">
        <v>48.875</v>
      </c>
      <c r="DC26">
        <v>140.63</v>
      </c>
      <c r="DD26">
        <v>4.49</v>
      </c>
      <c r="DE26">
        <v>0</v>
      </c>
      <c r="DF26">
        <v>119.90000009536701</v>
      </c>
      <c r="DG26">
        <v>0</v>
      </c>
      <c r="DH26">
        <v>941.10744</v>
      </c>
      <c r="DI26">
        <v>-13.687923039277001</v>
      </c>
      <c r="DJ26">
        <v>-26.1615383788833</v>
      </c>
      <c r="DK26">
        <v>1542.0244</v>
      </c>
      <c r="DL26">
        <v>15</v>
      </c>
      <c r="DM26">
        <v>1600206269</v>
      </c>
      <c r="DN26" t="s">
        <v>397</v>
      </c>
      <c r="DO26">
        <v>1600206267</v>
      </c>
      <c r="DP26">
        <v>1600206269</v>
      </c>
      <c r="DQ26">
        <v>113</v>
      </c>
      <c r="DR26">
        <v>-4.0000000000000001E-3</v>
      </c>
      <c r="DS26">
        <v>-1E-3</v>
      </c>
      <c r="DT26">
        <v>-0.74199999999999999</v>
      </c>
      <c r="DU26">
        <v>-2.8000000000000001E-2</v>
      </c>
      <c r="DV26">
        <v>400</v>
      </c>
      <c r="DW26">
        <v>22</v>
      </c>
      <c r="DX26">
        <v>0.18</v>
      </c>
      <c r="DY26">
        <v>0.02</v>
      </c>
      <c r="DZ26">
        <v>400.40326829268298</v>
      </c>
      <c r="EA26">
        <v>-5.0587317073162001</v>
      </c>
      <c r="EB26">
        <v>0.61295107927143</v>
      </c>
      <c r="EC26">
        <v>0</v>
      </c>
      <c r="ED26">
        <v>395.10948387096801</v>
      </c>
      <c r="EE26">
        <v>-33.472451612903598</v>
      </c>
      <c r="EF26">
        <v>2.59638482995563</v>
      </c>
      <c r="EG26">
        <v>0</v>
      </c>
      <c r="EH26">
        <v>22.086841463414601</v>
      </c>
      <c r="EI26">
        <v>5.2557491289194399E-3</v>
      </c>
      <c r="EJ26">
        <v>1.16220471933216E-3</v>
      </c>
      <c r="EK26">
        <v>1</v>
      </c>
      <c r="EL26">
        <v>24.0869146341463</v>
      </c>
      <c r="EM26">
        <v>0.22798327526134801</v>
      </c>
      <c r="EN26">
        <v>2.53159600770392E-2</v>
      </c>
      <c r="EO26">
        <v>1</v>
      </c>
      <c r="EP26">
        <v>2</v>
      </c>
      <c r="EQ26">
        <v>4</v>
      </c>
      <c r="ER26" t="s">
        <v>398</v>
      </c>
      <c r="ES26">
        <v>2.9972799999999999</v>
      </c>
      <c r="ET26">
        <v>2.69428</v>
      </c>
      <c r="EU26">
        <v>9.80216E-2</v>
      </c>
      <c r="EV26">
        <v>9.9820400000000004E-2</v>
      </c>
      <c r="EW26">
        <v>0.109024</v>
      </c>
      <c r="EX26">
        <v>0.10148699999999999</v>
      </c>
      <c r="EY26">
        <v>28149.8</v>
      </c>
      <c r="EZ26">
        <v>31708.799999999999</v>
      </c>
      <c r="FA26">
        <v>27291.200000000001</v>
      </c>
      <c r="FB26">
        <v>30517.7</v>
      </c>
      <c r="FC26">
        <v>34140.9</v>
      </c>
      <c r="FD26">
        <v>37714.199999999997</v>
      </c>
      <c r="FE26">
        <v>40367.699999999997</v>
      </c>
      <c r="FF26">
        <v>44938</v>
      </c>
      <c r="FG26">
        <v>1.89835</v>
      </c>
      <c r="FH26">
        <v>1.85785</v>
      </c>
      <c r="FI26">
        <v>-6.5788600000000003E-2</v>
      </c>
      <c r="FJ26">
        <v>0</v>
      </c>
      <c r="FK26">
        <v>27.155899999999999</v>
      </c>
      <c r="FL26">
        <v>999.9</v>
      </c>
      <c r="FM26">
        <v>38.402000000000001</v>
      </c>
      <c r="FN26">
        <v>36.326000000000001</v>
      </c>
      <c r="FO26">
        <v>23.015899999999998</v>
      </c>
      <c r="FP26">
        <v>62.205599999999997</v>
      </c>
      <c r="FQ26">
        <v>36.714700000000001</v>
      </c>
      <c r="FR26">
        <v>1</v>
      </c>
      <c r="FS26">
        <v>0.49039899999999997</v>
      </c>
      <c r="FT26">
        <v>4.8471299999999999</v>
      </c>
      <c r="FU26">
        <v>20.142499999999998</v>
      </c>
      <c r="FV26">
        <v>5.2210299999999998</v>
      </c>
      <c r="FW26">
        <v>12.033899999999999</v>
      </c>
      <c r="FX26">
        <v>4.9603999999999999</v>
      </c>
      <c r="FY26">
        <v>3.3019500000000002</v>
      </c>
      <c r="FZ26">
        <v>999.9</v>
      </c>
      <c r="GA26">
        <v>9999</v>
      </c>
      <c r="GB26">
        <v>9999</v>
      </c>
      <c r="GC26">
        <v>9999</v>
      </c>
      <c r="GD26">
        <v>1.87967</v>
      </c>
      <c r="GE26">
        <v>1.87653</v>
      </c>
      <c r="GF26">
        <v>1.8787700000000001</v>
      </c>
      <c r="GG26">
        <v>1.8786400000000001</v>
      </c>
      <c r="GH26">
        <v>1.87988</v>
      </c>
      <c r="GI26">
        <v>1.8730100000000001</v>
      </c>
      <c r="GJ26">
        <v>1.8805099999999999</v>
      </c>
      <c r="GK26">
        <v>1.8745799999999999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-0.74299999999999999</v>
      </c>
      <c r="GZ26">
        <v>-2.81E-2</v>
      </c>
      <c r="HA26">
        <v>-0.74240000000003203</v>
      </c>
      <c r="HB26">
        <v>0</v>
      </c>
      <c r="HC26">
        <v>0</v>
      </c>
      <c r="HD26">
        <v>0</v>
      </c>
      <c r="HE26">
        <v>-2.8079999999999199E-2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1.1000000000000001</v>
      </c>
      <c r="HN26">
        <v>1.1000000000000001</v>
      </c>
      <c r="HO26">
        <v>2</v>
      </c>
      <c r="HP26">
        <v>509.45499999999998</v>
      </c>
      <c r="HQ26">
        <v>465.26900000000001</v>
      </c>
      <c r="HR26">
        <v>21.1599</v>
      </c>
      <c r="HS26">
        <v>33.234099999999998</v>
      </c>
      <c r="HT26">
        <v>29.999099999999999</v>
      </c>
      <c r="HU26">
        <v>33.165599999999998</v>
      </c>
      <c r="HV26">
        <v>33.1736</v>
      </c>
      <c r="HW26">
        <v>20.703800000000001</v>
      </c>
      <c r="HX26">
        <v>100</v>
      </c>
      <c r="HY26">
        <v>0</v>
      </c>
      <c r="HZ26">
        <v>21.186599999999999</v>
      </c>
      <c r="IA26">
        <v>400</v>
      </c>
      <c r="IB26">
        <v>15.0398</v>
      </c>
      <c r="IC26">
        <v>103.881</v>
      </c>
      <c r="ID26">
        <v>100.36499999999999</v>
      </c>
    </row>
    <row r="27" spans="1:238" x14ac:dyDescent="0.35">
      <c r="A27">
        <v>10</v>
      </c>
      <c r="B27">
        <v>1600206456.5999999</v>
      </c>
      <c r="C27">
        <v>2363</v>
      </c>
      <c r="D27" t="s">
        <v>399</v>
      </c>
      <c r="E27" t="s">
        <v>400</v>
      </c>
      <c r="F27">
        <v>1600206456.5999999</v>
      </c>
      <c r="G27">
        <f t="shared" si="0"/>
        <v>1.5649393737639779E-3</v>
      </c>
      <c r="H27">
        <f t="shared" si="1"/>
        <v>3.5066609012540355</v>
      </c>
      <c r="I27">
        <f t="shared" si="2"/>
        <v>395.02999608322978</v>
      </c>
      <c r="J27">
        <f t="shared" si="3"/>
        <v>355.47731706253251</v>
      </c>
      <c r="K27">
        <f t="shared" si="4"/>
        <v>36.079192690332711</v>
      </c>
      <c r="L27">
        <f t="shared" si="5"/>
        <v>40.093594339357161</v>
      </c>
      <c r="M27">
        <f t="shared" si="6"/>
        <v>0.17151316344333209</v>
      </c>
      <c r="N27">
        <f t="shared" si="7"/>
        <v>2.2819000539082612</v>
      </c>
      <c r="O27">
        <f t="shared" si="8"/>
        <v>0.16465970919926645</v>
      </c>
      <c r="P27">
        <f t="shared" si="9"/>
        <v>0.1035052548888426</v>
      </c>
      <c r="Q27">
        <f t="shared" si="10"/>
        <v>16.12795463703937</v>
      </c>
      <c r="R27">
        <f t="shared" si="11"/>
        <v>26.067971177391975</v>
      </c>
      <c r="S27">
        <f t="shared" si="12"/>
        <v>25.949200000000001</v>
      </c>
      <c r="T27">
        <f t="shared" si="13"/>
        <v>3.3641287120553716</v>
      </c>
      <c r="U27">
        <f t="shared" si="14"/>
        <v>69.995951085065386</v>
      </c>
      <c r="V27">
        <f t="shared" si="15"/>
        <v>2.4270311425064</v>
      </c>
      <c r="W27">
        <f t="shared" si="16"/>
        <v>3.4673879058473727</v>
      </c>
      <c r="X27">
        <f t="shared" si="17"/>
        <v>0.93709756954897161</v>
      </c>
      <c r="Y27">
        <f t="shared" si="18"/>
        <v>-69.013826382991425</v>
      </c>
      <c r="Z27">
        <f t="shared" si="19"/>
        <v>62.950252862914532</v>
      </c>
      <c r="AA27">
        <f t="shared" si="20"/>
        <v>5.9063495196346469</v>
      </c>
      <c r="AB27">
        <f t="shared" si="21"/>
        <v>15.970730636597125</v>
      </c>
      <c r="AC27">
        <v>12</v>
      </c>
      <c r="AD27">
        <v>2</v>
      </c>
      <c r="AE27">
        <f t="shared" si="22"/>
        <v>1.0004470071352283</v>
      </c>
      <c r="AF27">
        <f t="shared" si="23"/>
        <v>4.4700713522827229E-2</v>
      </c>
      <c r="AG27">
        <f t="shared" si="24"/>
        <v>53714.418135601838</v>
      </c>
      <c r="AH27" t="s">
        <v>360</v>
      </c>
      <c r="AI27">
        <v>10234.5</v>
      </c>
      <c r="AJ27">
        <v>887.78461538461602</v>
      </c>
      <c r="AK27">
        <v>2835.86</v>
      </c>
      <c r="AL27">
        <f t="shared" si="25"/>
        <v>1948.0753846153841</v>
      </c>
      <c r="AM27">
        <f t="shared" si="26"/>
        <v>0.68694342619712678</v>
      </c>
      <c r="AN27">
        <v>-1.2973758695661901</v>
      </c>
      <c r="AO27" t="s">
        <v>401</v>
      </c>
      <c r="AP27">
        <v>10162.299999999999</v>
      </c>
      <c r="AQ27">
        <v>903.08939999999996</v>
      </c>
      <c r="AR27">
        <v>3136.22</v>
      </c>
      <c r="AS27">
        <f t="shared" si="27"/>
        <v>0.71204526468168683</v>
      </c>
      <c r="AT27">
        <v>0.5</v>
      </c>
      <c r="AU27">
        <f t="shared" si="28"/>
        <v>84.098032178269477</v>
      </c>
      <c r="AV27">
        <f t="shared" si="29"/>
        <v>3.5066609012540355</v>
      </c>
      <c r="AW27">
        <f t="shared" si="30"/>
        <v>29.940802790792453</v>
      </c>
      <c r="AX27">
        <f t="shared" si="31"/>
        <v>1</v>
      </c>
      <c r="AY27">
        <f t="shared" si="32"/>
        <v>5.7124247100535194E-2</v>
      </c>
      <c r="AZ27">
        <f t="shared" si="33"/>
        <v>-9.5771342571630724E-2</v>
      </c>
      <c r="BA27" t="s">
        <v>361</v>
      </c>
      <c r="BB27">
        <v>0</v>
      </c>
      <c r="BC27">
        <f t="shared" si="34"/>
        <v>3136.22</v>
      </c>
      <c r="BD27">
        <f t="shared" si="35"/>
        <v>0.71204526468168694</v>
      </c>
      <c r="BE27">
        <f t="shared" si="36"/>
        <v>-0.10591496054107032</v>
      </c>
      <c r="BF27">
        <f t="shared" si="37"/>
        <v>0.99319314011863336</v>
      </c>
      <c r="BG27">
        <f t="shared" si="38"/>
        <v>-0.15418294506056854</v>
      </c>
      <c r="BH27">
        <f t="shared" si="39"/>
        <v>0</v>
      </c>
      <c r="BI27">
        <f t="shared" si="40"/>
        <v>1</v>
      </c>
      <c r="BJ27">
        <f t="shared" si="41"/>
        <v>100.011</v>
      </c>
      <c r="BK27">
        <f t="shared" si="42"/>
        <v>84.098032178269477</v>
      </c>
      <c r="BL27">
        <f t="shared" si="43"/>
        <v>0.84088782412204144</v>
      </c>
      <c r="BM27">
        <f t="shared" si="44"/>
        <v>0.19177564824408289</v>
      </c>
      <c r="BN27">
        <v>1600206456.5999999</v>
      </c>
      <c r="BO27">
        <v>395.03</v>
      </c>
      <c r="BP27">
        <v>399.97800000000001</v>
      </c>
      <c r="BQ27">
        <v>23.912800000000001</v>
      </c>
      <c r="BR27">
        <v>22.0806</v>
      </c>
      <c r="BS27">
        <v>395.73599999999999</v>
      </c>
      <c r="BT27">
        <v>23.9407</v>
      </c>
      <c r="BU27">
        <v>499.995</v>
      </c>
      <c r="BV27">
        <v>101.395</v>
      </c>
      <c r="BW27">
        <v>0.100063</v>
      </c>
      <c r="BX27">
        <v>26.460899999999999</v>
      </c>
      <c r="BY27">
        <v>25.949200000000001</v>
      </c>
      <c r="BZ27">
        <v>999.9</v>
      </c>
      <c r="CA27">
        <v>0</v>
      </c>
      <c r="CB27">
        <v>0</v>
      </c>
      <c r="CC27">
        <v>10000.6</v>
      </c>
      <c r="CD27">
        <v>0</v>
      </c>
      <c r="CE27">
        <v>11.7042</v>
      </c>
      <c r="CF27">
        <v>-4.9483899999999998</v>
      </c>
      <c r="CG27">
        <v>404.70800000000003</v>
      </c>
      <c r="CH27">
        <v>409.00900000000001</v>
      </c>
      <c r="CI27">
        <v>1.8322700000000001</v>
      </c>
      <c r="CJ27">
        <v>399.97800000000001</v>
      </c>
      <c r="CK27">
        <v>22.0806</v>
      </c>
      <c r="CL27">
        <v>2.4246400000000001</v>
      </c>
      <c r="CM27">
        <v>2.2388599999999999</v>
      </c>
      <c r="CN27">
        <v>20.529299999999999</v>
      </c>
      <c r="CO27">
        <v>19.243099999999998</v>
      </c>
      <c r="CP27">
        <v>100.011</v>
      </c>
      <c r="CQ27">
        <v>0.96889700000000001</v>
      </c>
      <c r="CR27">
        <v>3.11033E-2</v>
      </c>
      <c r="CS27">
        <v>0</v>
      </c>
      <c r="CT27">
        <v>902.47500000000002</v>
      </c>
      <c r="CU27">
        <v>4.9998100000000001</v>
      </c>
      <c r="CV27">
        <v>1013.02</v>
      </c>
      <c r="CW27">
        <v>805.36300000000006</v>
      </c>
      <c r="CX27">
        <v>46.186999999999998</v>
      </c>
      <c r="CY27">
        <v>49.811999999999998</v>
      </c>
      <c r="CZ27">
        <v>48.375</v>
      </c>
      <c r="DA27">
        <v>49.436999999999998</v>
      </c>
      <c r="DB27">
        <v>48.561999999999998</v>
      </c>
      <c r="DC27">
        <v>92.06</v>
      </c>
      <c r="DD27">
        <v>2.96</v>
      </c>
      <c r="DE27">
        <v>0</v>
      </c>
      <c r="DF27">
        <v>119.90000009536701</v>
      </c>
      <c r="DG27">
        <v>0</v>
      </c>
      <c r="DH27">
        <v>903.08939999999996</v>
      </c>
      <c r="DI27">
        <v>-3.4498461447078399</v>
      </c>
      <c r="DJ27">
        <v>-1.9776922976178899</v>
      </c>
      <c r="DK27">
        <v>1013.7864</v>
      </c>
      <c r="DL27">
        <v>15</v>
      </c>
      <c r="DM27">
        <v>1600206389.5</v>
      </c>
      <c r="DN27" t="s">
        <v>402</v>
      </c>
      <c r="DO27">
        <v>1600206389.5</v>
      </c>
      <c r="DP27">
        <v>1600206386.5</v>
      </c>
      <c r="DQ27">
        <v>114</v>
      </c>
      <c r="DR27">
        <v>3.5999999999999997E-2</v>
      </c>
      <c r="DS27">
        <v>0</v>
      </c>
      <c r="DT27">
        <v>-0.70699999999999996</v>
      </c>
      <c r="DU27">
        <v>-2.8000000000000001E-2</v>
      </c>
      <c r="DV27">
        <v>400</v>
      </c>
      <c r="DW27">
        <v>22</v>
      </c>
      <c r="DX27">
        <v>0.19</v>
      </c>
      <c r="DY27">
        <v>0.03</v>
      </c>
      <c r="DZ27">
        <v>400.40536585365902</v>
      </c>
      <c r="EA27">
        <v>-5.2179721254351499</v>
      </c>
      <c r="EB27">
        <v>0.63057696213506598</v>
      </c>
      <c r="EC27">
        <v>0</v>
      </c>
      <c r="ED27">
        <v>398.18974193548399</v>
      </c>
      <c r="EE27">
        <v>-33.625790322581999</v>
      </c>
      <c r="EF27">
        <v>2.61005178502257</v>
      </c>
      <c r="EG27">
        <v>0</v>
      </c>
      <c r="EH27">
        <v>22.079490243902399</v>
      </c>
      <c r="EI27">
        <v>2.9268292683380598E-3</v>
      </c>
      <c r="EJ27">
        <v>9.0817557076844097E-4</v>
      </c>
      <c r="EK27">
        <v>1</v>
      </c>
      <c r="EL27">
        <v>23.862282926829302</v>
      </c>
      <c r="EM27">
        <v>0.137324738675946</v>
      </c>
      <c r="EN27">
        <v>1.7723319383520099E-2</v>
      </c>
      <c r="EO27">
        <v>1</v>
      </c>
      <c r="EP27">
        <v>2</v>
      </c>
      <c r="EQ27">
        <v>4</v>
      </c>
      <c r="ER27" t="s">
        <v>398</v>
      </c>
      <c r="ES27">
        <v>2.9972500000000002</v>
      </c>
      <c r="ET27">
        <v>2.6942699999999999</v>
      </c>
      <c r="EU27">
        <v>9.8598900000000003E-2</v>
      </c>
      <c r="EV27">
        <v>9.9827799999999994E-2</v>
      </c>
      <c r="EW27">
        <v>0.108276</v>
      </c>
      <c r="EX27">
        <v>0.101478</v>
      </c>
      <c r="EY27">
        <v>28132.799999999999</v>
      </c>
      <c r="EZ27">
        <v>31710.1</v>
      </c>
      <c r="FA27">
        <v>27292.1</v>
      </c>
      <c r="FB27">
        <v>30519.1</v>
      </c>
      <c r="FC27">
        <v>34170.699999999997</v>
      </c>
      <c r="FD27">
        <v>37716.800000000003</v>
      </c>
      <c r="FE27">
        <v>40368.9</v>
      </c>
      <c r="FF27">
        <v>44940.6</v>
      </c>
      <c r="FG27">
        <v>1.8986700000000001</v>
      </c>
      <c r="FH27">
        <v>1.85795</v>
      </c>
      <c r="FI27">
        <v>-6.6682699999999998E-2</v>
      </c>
      <c r="FJ27">
        <v>0</v>
      </c>
      <c r="FK27">
        <v>27.040500000000002</v>
      </c>
      <c r="FL27">
        <v>999.9</v>
      </c>
      <c r="FM27">
        <v>38.353000000000002</v>
      </c>
      <c r="FN27">
        <v>36.316000000000003</v>
      </c>
      <c r="FO27">
        <v>22.9725</v>
      </c>
      <c r="FP27">
        <v>62.396599999999999</v>
      </c>
      <c r="FQ27">
        <v>36.991199999999999</v>
      </c>
      <c r="FR27">
        <v>1</v>
      </c>
      <c r="FS27">
        <v>0.48884100000000003</v>
      </c>
      <c r="FT27">
        <v>4.9314200000000001</v>
      </c>
      <c r="FU27">
        <v>20.140499999999999</v>
      </c>
      <c r="FV27">
        <v>5.22133</v>
      </c>
      <c r="FW27">
        <v>12.033899999999999</v>
      </c>
      <c r="FX27">
        <v>4.9603000000000002</v>
      </c>
      <c r="FY27">
        <v>3.302</v>
      </c>
      <c r="FZ27">
        <v>999.9</v>
      </c>
      <c r="GA27">
        <v>9999</v>
      </c>
      <c r="GB27">
        <v>9999</v>
      </c>
      <c r="GC27">
        <v>9999</v>
      </c>
      <c r="GD27">
        <v>1.8796999999999999</v>
      </c>
      <c r="GE27">
        <v>1.87653</v>
      </c>
      <c r="GF27">
        <v>1.8788</v>
      </c>
      <c r="GG27">
        <v>1.87866</v>
      </c>
      <c r="GH27">
        <v>1.87988</v>
      </c>
      <c r="GI27">
        <v>1.8730199999999999</v>
      </c>
      <c r="GJ27">
        <v>1.8805099999999999</v>
      </c>
      <c r="GK27">
        <v>1.8746100000000001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-0.70599999999999996</v>
      </c>
      <c r="GZ27">
        <v>-2.7900000000000001E-2</v>
      </c>
      <c r="HA27">
        <v>-0.70655000000004997</v>
      </c>
      <c r="HB27">
        <v>0</v>
      </c>
      <c r="HC27">
        <v>0</v>
      </c>
      <c r="HD27">
        <v>0</v>
      </c>
      <c r="HE27">
        <v>-2.7830000000005101E-2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1.1000000000000001</v>
      </c>
      <c r="HN27">
        <v>1.2</v>
      </c>
      <c r="HO27">
        <v>2</v>
      </c>
      <c r="HP27">
        <v>509.51</v>
      </c>
      <c r="HQ27">
        <v>465.15300000000002</v>
      </c>
      <c r="HR27">
        <v>21.0031</v>
      </c>
      <c r="HS27">
        <v>33.2074</v>
      </c>
      <c r="HT27">
        <v>29.999400000000001</v>
      </c>
      <c r="HU27">
        <v>33.145000000000003</v>
      </c>
      <c r="HV27">
        <v>33.150100000000002</v>
      </c>
      <c r="HW27">
        <v>20.702400000000001</v>
      </c>
      <c r="HX27">
        <v>100</v>
      </c>
      <c r="HY27">
        <v>0</v>
      </c>
      <c r="HZ27">
        <v>21.0318</v>
      </c>
      <c r="IA27">
        <v>400</v>
      </c>
      <c r="IB27">
        <v>15.0398</v>
      </c>
      <c r="IC27">
        <v>103.884</v>
      </c>
      <c r="ID27">
        <v>100.37</v>
      </c>
    </row>
    <row r="28" spans="1:238" x14ac:dyDescent="0.35">
      <c r="A28">
        <v>11</v>
      </c>
      <c r="B28">
        <v>1600206577.0999999</v>
      </c>
      <c r="C28">
        <v>2483.5</v>
      </c>
      <c r="D28" t="s">
        <v>403</v>
      </c>
      <c r="E28" t="s">
        <v>404</v>
      </c>
      <c r="F28">
        <v>1600206577.0999999</v>
      </c>
      <c r="G28">
        <f t="shared" si="0"/>
        <v>1.4211419154248927E-3</v>
      </c>
      <c r="H28">
        <f t="shared" si="1"/>
        <v>0.89207311066330952</v>
      </c>
      <c r="I28">
        <f t="shared" si="2"/>
        <v>398.27499900767299</v>
      </c>
      <c r="J28">
        <f t="shared" si="3"/>
        <v>382.99547201187266</v>
      </c>
      <c r="K28">
        <f t="shared" si="4"/>
        <v>38.872122674277612</v>
      </c>
      <c r="L28">
        <f t="shared" si="5"/>
        <v>40.422918156703773</v>
      </c>
      <c r="M28">
        <f t="shared" si="6"/>
        <v>0.15647078970660289</v>
      </c>
      <c r="N28">
        <f t="shared" si="7"/>
        <v>2.2847042098612764</v>
      </c>
      <c r="O28">
        <f t="shared" si="8"/>
        <v>0.15075193690359254</v>
      </c>
      <c r="P28">
        <f t="shared" si="9"/>
        <v>9.4716362482026001E-2</v>
      </c>
      <c r="Q28">
        <f t="shared" si="10"/>
        <v>8.0790384066913212</v>
      </c>
      <c r="R28">
        <f t="shared" si="11"/>
        <v>25.894984347395514</v>
      </c>
      <c r="S28">
        <f t="shared" si="12"/>
        <v>25.829000000000001</v>
      </c>
      <c r="T28">
        <f t="shared" si="13"/>
        <v>3.3402660516110223</v>
      </c>
      <c r="U28">
        <f t="shared" si="14"/>
        <v>70.18375877054315</v>
      </c>
      <c r="V28">
        <f t="shared" si="15"/>
        <v>2.4105771254949597</v>
      </c>
      <c r="W28">
        <f t="shared" si="16"/>
        <v>3.4346651814076163</v>
      </c>
      <c r="X28">
        <f t="shared" si="17"/>
        <v>0.92968892611606258</v>
      </c>
      <c r="Y28">
        <f t="shared" si="18"/>
        <v>-62.672358470237768</v>
      </c>
      <c r="Z28">
        <f t="shared" si="19"/>
        <v>58.03910504819374</v>
      </c>
      <c r="AA28">
        <f t="shared" si="20"/>
        <v>5.431217932442399</v>
      </c>
      <c r="AB28">
        <f t="shared" si="21"/>
        <v>8.8770029170896905</v>
      </c>
      <c r="AC28">
        <v>12</v>
      </c>
      <c r="AD28">
        <v>2</v>
      </c>
      <c r="AE28">
        <f t="shared" si="22"/>
        <v>1.0004459885448438</v>
      </c>
      <c r="AF28">
        <f t="shared" si="23"/>
        <v>4.4598854484378947E-2</v>
      </c>
      <c r="AG28">
        <f t="shared" si="24"/>
        <v>53837.04133809296</v>
      </c>
      <c r="AH28" t="s">
        <v>360</v>
      </c>
      <c r="AI28">
        <v>10234.5</v>
      </c>
      <c r="AJ28">
        <v>887.78461538461602</v>
      </c>
      <c r="AK28">
        <v>2835.86</v>
      </c>
      <c r="AL28">
        <f t="shared" si="25"/>
        <v>1948.0753846153841</v>
      </c>
      <c r="AM28">
        <f t="shared" si="26"/>
        <v>0.68694342619712678</v>
      </c>
      <c r="AN28">
        <v>-1.2973758695661901</v>
      </c>
      <c r="AO28" t="s">
        <v>405</v>
      </c>
      <c r="AP28">
        <v>10161.9</v>
      </c>
      <c r="AQ28">
        <v>857.43334615384595</v>
      </c>
      <c r="AR28">
        <v>3203.15</v>
      </c>
      <c r="AS28">
        <f t="shared" si="27"/>
        <v>0.73231558117670237</v>
      </c>
      <c r="AT28">
        <v>0.5</v>
      </c>
      <c r="AU28">
        <f t="shared" si="28"/>
        <v>42.15216140581024</v>
      </c>
      <c r="AV28">
        <f t="shared" si="29"/>
        <v>0.89207311066330952</v>
      </c>
      <c r="AW28">
        <f t="shared" si="30"/>
        <v>15.434342288875044</v>
      </c>
      <c r="AX28">
        <f t="shared" si="31"/>
        <v>1</v>
      </c>
      <c r="AY28">
        <f t="shared" si="32"/>
        <v>5.1941559037769931E-2</v>
      </c>
      <c r="AZ28">
        <f t="shared" si="33"/>
        <v>-0.11466525139315985</v>
      </c>
      <c r="BA28" t="s">
        <v>361</v>
      </c>
      <c r="BB28">
        <v>0</v>
      </c>
      <c r="BC28">
        <f t="shared" si="34"/>
        <v>3203.15</v>
      </c>
      <c r="BD28">
        <f t="shared" si="35"/>
        <v>0.73231558117670237</v>
      </c>
      <c r="BE28">
        <f t="shared" si="36"/>
        <v>-0.12951626667042801</v>
      </c>
      <c r="BF28">
        <f t="shared" si="37"/>
        <v>1.0131086304703532</v>
      </c>
      <c r="BG28">
        <f t="shared" si="38"/>
        <v>-0.18853993171959071</v>
      </c>
      <c r="BH28">
        <f t="shared" si="39"/>
        <v>0</v>
      </c>
      <c r="BI28">
        <f t="shared" si="40"/>
        <v>1</v>
      </c>
      <c r="BJ28">
        <f t="shared" si="41"/>
        <v>50.131500000000003</v>
      </c>
      <c r="BK28">
        <f t="shared" si="42"/>
        <v>42.15216140581024</v>
      </c>
      <c r="BL28">
        <f t="shared" si="43"/>
        <v>0.84083184037601577</v>
      </c>
      <c r="BM28">
        <f t="shared" si="44"/>
        <v>0.19166368075203158</v>
      </c>
      <c r="BN28">
        <v>1600206577.0999999</v>
      </c>
      <c r="BO28">
        <v>398.27499999999998</v>
      </c>
      <c r="BP28">
        <v>400.024</v>
      </c>
      <c r="BQ28">
        <v>23.750699999999998</v>
      </c>
      <c r="BR28">
        <v>22.0868</v>
      </c>
      <c r="BS28">
        <v>399</v>
      </c>
      <c r="BT28">
        <v>23.778300000000002</v>
      </c>
      <c r="BU28">
        <v>500.06200000000001</v>
      </c>
      <c r="BV28">
        <v>101.395</v>
      </c>
      <c r="BW28">
        <v>9.9992800000000007E-2</v>
      </c>
      <c r="BX28">
        <v>26.3002</v>
      </c>
      <c r="BY28">
        <v>25.829000000000001</v>
      </c>
      <c r="BZ28">
        <v>999.9</v>
      </c>
      <c r="CA28">
        <v>0</v>
      </c>
      <c r="CB28">
        <v>0</v>
      </c>
      <c r="CC28">
        <v>10018.799999999999</v>
      </c>
      <c r="CD28">
        <v>0</v>
      </c>
      <c r="CE28">
        <v>11.638999999999999</v>
      </c>
      <c r="CF28">
        <v>-1.74838</v>
      </c>
      <c r="CG28">
        <v>407.96499999999997</v>
      </c>
      <c r="CH28">
        <v>409.05900000000003</v>
      </c>
      <c r="CI28">
        <v>1.6639699999999999</v>
      </c>
      <c r="CJ28">
        <v>400.024</v>
      </c>
      <c r="CK28">
        <v>22.0868</v>
      </c>
      <c r="CL28">
        <v>2.4081999999999999</v>
      </c>
      <c r="CM28">
        <v>2.2394799999999999</v>
      </c>
      <c r="CN28">
        <v>20.419</v>
      </c>
      <c r="CO28">
        <v>19.247599999999998</v>
      </c>
      <c r="CP28">
        <v>50.131500000000003</v>
      </c>
      <c r="CQ28">
        <v>0.96922799999999998</v>
      </c>
      <c r="CR28">
        <v>3.07716E-2</v>
      </c>
      <c r="CS28">
        <v>0</v>
      </c>
      <c r="CT28">
        <v>858.452</v>
      </c>
      <c r="CU28">
        <v>4.9998100000000001</v>
      </c>
      <c r="CV28">
        <v>520.61099999999999</v>
      </c>
      <c r="CW28">
        <v>382.59399999999999</v>
      </c>
      <c r="CX28">
        <v>45.75</v>
      </c>
      <c r="CY28">
        <v>49.436999999999998</v>
      </c>
      <c r="CZ28">
        <v>48</v>
      </c>
      <c r="DA28">
        <v>49.061999999999998</v>
      </c>
      <c r="DB28">
        <v>48.186999999999998</v>
      </c>
      <c r="DC28">
        <v>43.74</v>
      </c>
      <c r="DD28">
        <v>1.39</v>
      </c>
      <c r="DE28">
        <v>0</v>
      </c>
      <c r="DF28">
        <v>119.799999952316</v>
      </c>
      <c r="DG28">
        <v>0</v>
      </c>
      <c r="DH28">
        <v>857.43334615384595</v>
      </c>
      <c r="DI28">
        <v>8.9215384467286398</v>
      </c>
      <c r="DJ28">
        <v>3.9969913384679798</v>
      </c>
      <c r="DK28">
        <v>519.07861538461498</v>
      </c>
      <c r="DL28">
        <v>15</v>
      </c>
      <c r="DM28">
        <v>1600206510.0999999</v>
      </c>
      <c r="DN28" t="s">
        <v>406</v>
      </c>
      <c r="DO28">
        <v>1600206510.0999999</v>
      </c>
      <c r="DP28">
        <v>1600206506.5999999</v>
      </c>
      <c r="DQ28">
        <v>115</v>
      </c>
      <c r="DR28">
        <v>-1.7999999999999999E-2</v>
      </c>
      <c r="DS28">
        <v>0</v>
      </c>
      <c r="DT28">
        <v>-0.72399999999999998</v>
      </c>
      <c r="DU28">
        <v>-2.8000000000000001E-2</v>
      </c>
      <c r="DV28">
        <v>400</v>
      </c>
      <c r="DW28">
        <v>22</v>
      </c>
      <c r="DX28">
        <v>0.18</v>
      </c>
      <c r="DY28">
        <v>0.04</v>
      </c>
      <c r="DZ28">
        <v>400.33475609756101</v>
      </c>
      <c r="EA28">
        <v>-4.3906202090596</v>
      </c>
      <c r="EB28">
        <v>0.52807361739595104</v>
      </c>
      <c r="EC28">
        <v>0</v>
      </c>
      <c r="ED28">
        <v>401.008806451613</v>
      </c>
      <c r="EE28">
        <v>-29.887790322581001</v>
      </c>
      <c r="EF28">
        <v>2.3168291515296802</v>
      </c>
      <c r="EG28">
        <v>0</v>
      </c>
      <c r="EH28">
        <v>22.0847780487805</v>
      </c>
      <c r="EI28">
        <v>1.2750522648129699E-2</v>
      </c>
      <c r="EJ28">
        <v>2.0196005636378602E-3</v>
      </c>
      <c r="EK28">
        <v>1</v>
      </c>
      <c r="EL28">
        <v>23.6922536585366</v>
      </c>
      <c r="EM28">
        <v>0.25124947735196601</v>
      </c>
      <c r="EN28">
        <v>2.6198697580372E-2</v>
      </c>
      <c r="EO28">
        <v>1</v>
      </c>
      <c r="EP28">
        <v>2</v>
      </c>
      <c r="EQ28">
        <v>4</v>
      </c>
      <c r="ER28" t="s">
        <v>398</v>
      </c>
      <c r="ES28">
        <v>2.99742</v>
      </c>
      <c r="ET28">
        <v>2.6941999999999999</v>
      </c>
      <c r="EU28">
        <v>9.9231799999999995E-2</v>
      </c>
      <c r="EV28">
        <v>9.9839499999999998E-2</v>
      </c>
      <c r="EW28">
        <v>0.10775800000000001</v>
      </c>
      <c r="EX28">
        <v>0.10150099999999999</v>
      </c>
      <c r="EY28">
        <v>28113.9</v>
      </c>
      <c r="EZ28">
        <v>31709.4</v>
      </c>
      <c r="FA28">
        <v>27292.799999999999</v>
      </c>
      <c r="FB28">
        <v>30518.799999999999</v>
      </c>
      <c r="FC28">
        <v>34191.599999999999</v>
      </c>
      <c r="FD28">
        <v>37715.4</v>
      </c>
      <c r="FE28">
        <v>40370.1</v>
      </c>
      <c r="FF28">
        <v>44940</v>
      </c>
      <c r="FG28">
        <v>1.89845</v>
      </c>
      <c r="FH28">
        <v>1.85823</v>
      </c>
      <c r="FI28">
        <v>-6.9320199999999998E-2</v>
      </c>
      <c r="FJ28">
        <v>0</v>
      </c>
      <c r="FK28">
        <v>26.963699999999999</v>
      </c>
      <c r="FL28">
        <v>999.9</v>
      </c>
      <c r="FM28">
        <v>38.329000000000001</v>
      </c>
      <c r="FN28">
        <v>36.356000000000002</v>
      </c>
      <c r="FO28">
        <v>23.009899999999998</v>
      </c>
      <c r="FP28">
        <v>62.386600000000001</v>
      </c>
      <c r="FQ28">
        <v>37.0032</v>
      </c>
      <c r="FR28">
        <v>1</v>
      </c>
      <c r="FS28">
        <v>0.48789399999999999</v>
      </c>
      <c r="FT28">
        <v>4.8980899999999998</v>
      </c>
      <c r="FU28">
        <v>20.141999999999999</v>
      </c>
      <c r="FV28">
        <v>5.2195400000000003</v>
      </c>
      <c r="FW28">
        <v>12.033899999999999</v>
      </c>
      <c r="FX28">
        <v>4.96035</v>
      </c>
      <c r="FY28">
        <v>3.3019699999999998</v>
      </c>
      <c r="FZ28">
        <v>999.9</v>
      </c>
      <c r="GA28">
        <v>9999</v>
      </c>
      <c r="GB28">
        <v>9999</v>
      </c>
      <c r="GC28">
        <v>9999</v>
      </c>
      <c r="GD28">
        <v>1.8796900000000001</v>
      </c>
      <c r="GE28">
        <v>1.8765400000000001</v>
      </c>
      <c r="GF28">
        <v>1.87879</v>
      </c>
      <c r="GG28">
        <v>1.8786499999999999</v>
      </c>
      <c r="GH28">
        <v>1.87988</v>
      </c>
      <c r="GI28">
        <v>1.8730100000000001</v>
      </c>
      <c r="GJ28">
        <v>1.8805499999999999</v>
      </c>
      <c r="GK28">
        <v>1.8746100000000001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-0.72499999999999998</v>
      </c>
      <c r="GZ28">
        <v>-2.76E-2</v>
      </c>
      <c r="HA28">
        <v>-0.72424999999998396</v>
      </c>
      <c r="HB28">
        <v>0</v>
      </c>
      <c r="HC28">
        <v>0</v>
      </c>
      <c r="HD28">
        <v>0</v>
      </c>
      <c r="HE28">
        <v>-2.7590476190471901E-2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1.1000000000000001</v>
      </c>
      <c r="HN28">
        <v>1.2</v>
      </c>
      <c r="HO28">
        <v>2</v>
      </c>
      <c r="HP28">
        <v>509.25599999999997</v>
      </c>
      <c r="HQ28">
        <v>465.24299999999999</v>
      </c>
      <c r="HR28">
        <v>20.896899999999999</v>
      </c>
      <c r="HS28">
        <v>33.195500000000003</v>
      </c>
      <c r="HT28">
        <v>29.999400000000001</v>
      </c>
      <c r="HU28">
        <v>33.133400000000002</v>
      </c>
      <c r="HV28">
        <v>33.138399999999997</v>
      </c>
      <c r="HW28">
        <v>20.702000000000002</v>
      </c>
      <c r="HX28">
        <v>100</v>
      </c>
      <c r="HY28">
        <v>0</v>
      </c>
      <c r="HZ28">
        <v>20.931000000000001</v>
      </c>
      <c r="IA28">
        <v>400</v>
      </c>
      <c r="IB28">
        <v>15.0398</v>
      </c>
      <c r="IC28">
        <v>103.887</v>
      </c>
      <c r="ID28">
        <v>100.369</v>
      </c>
    </row>
    <row r="29" spans="1:238" x14ac:dyDescent="0.35">
      <c r="A29">
        <v>12</v>
      </c>
      <c r="B29">
        <v>1600206697.5999999</v>
      </c>
      <c r="C29">
        <v>2604</v>
      </c>
      <c r="D29" t="s">
        <v>407</v>
      </c>
      <c r="E29" t="s">
        <v>408</v>
      </c>
      <c r="F29">
        <v>1600206697.5999999</v>
      </c>
      <c r="G29">
        <f t="shared" si="0"/>
        <v>1.2678452531148375E-3</v>
      </c>
      <c r="H29">
        <f t="shared" si="1"/>
        <v>-2.1481034034598214</v>
      </c>
      <c r="I29">
        <f t="shared" si="2"/>
        <v>401.93000240002721</v>
      </c>
      <c r="J29">
        <f t="shared" si="3"/>
        <v>421.02059304947278</v>
      </c>
      <c r="K29">
        <f t="shared" si="4"/>
        <v>42.73237302398698</v>
      </c>
      <c r="L29">
        <f t="shared" si="5"/>
        <v>40.794733263965824</v>
      </c>
      <c r="M29">
        <f t="shared" si="6"/>
        <v>0.14029063560630883</v>
      </c>
      <c r="N29">
        <f t="shared" si="7"/>
        <v>2.2808742051501079</v>
      </c>
      <c r="O29">
        <f t="shared" si="8"/>
        <v>0.13566712043146964</v>
      </c>
      <c r="P29">
        <f t="shared" si="9"/>
        <v>8.5194661094088409E-2</v>
      </c>
      <c r="Q29">
        <f t="shared" si="10"/>
        <v>1.5958132752824533E-5</v>
      </c>
      <c r="R29">
        <f t="shared" si="11"/>
        <v>25.736606907636315</v>
      </c>
      <c r="S29">
        <f t="shared" si="12"/>
        <v>25.703800000000001</v>
      </c>
      <c r="T29">
        <f t="shared" si="13"/>
        <v>3.3155680996345458</v>
      </c>
      <c r="U29">
        <f t="shared" si="14"/>
        <v>70.30477263749053</v>
      </c>
      <c r="V29">
        <f t="shared" si="15"/>
        <v>2.3937281180777998</v>
      </c>
      <c r="W29">
        <f t="shared" si="16"/>
        <v>3.4047875105442369</v>
      </c>
      <c r="X29">
        <f t="shared" si="17"/>
        <v>0.92183998155674596</v>
      </c>
      <c r="Y29">
        <f t="shared" si="18"/>
        <v>-55.911975662364334</v>
      </c>
      <c r="Z29">
        <f t="shared" si="19"/>
        <v>55.150470831401506</v>
      </c>
      <c r="AA29">
        <f t="shared" si="20"/>
        <v>5.1624915078251021</v>
      </c>
      <c r="AB29">
        <f t="shared" si="21"/>
        <v>4.4010026349950238</v>
      </c>
      <c r="AC29">
        <v>12</v>
      </c>
      <c r="AD29">
        <v>2</v>
      </c>
      <c r="AE29">
        <f t="shared" si="22"/>
        <v>1.0004468311760584</v>
      </c>
      <c r="AF29">
        <f t="shared" si="23"/>
        <v>4.4683117605837097E-2</v>
      </c>
      <c r="AG29">
        <f t="shared" si="24"/>
        <v>53735.561068131297</v>
      </c>
      <c r="AH29" t="s">
        <v>409</v>
      </c>
      <c r="AI29">
        <v>10167.9</v>
      </c>
      <c r="AJ29">
        <v>816.41153846153804</v>
      </c>
      <c r="AK29">
        <v>3570.55</v>
      </c>
      <c r="AL29">
        <f t="shared" si="25"/>
        <v>2754.1384615384623</v>
      </c>
      <c r="AM29">
        <f t="shared" si="26"/>
        <v>0.7713485209669273</v>
      </c>
      <c r="AN29">
        <v>-2.14691089845951</v>
      </c>
      <c r="AO29" t="s">
        <v>361</v>
      </c>
      <c r="AP29" t="s">
        <v>361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-2.1481034034598214</v>
      </c>
      <c r="AW29" t="e">
        <f t="shared" si="30"/>
        <v>#DIV/0!</v>
      </c>
      <c r="AX29" t="e">
        <f t="shared" si="31"/>
        <v>#DIV/0!</v>
      </c>
      <c r="AY29">
        <f t="shared" si="32"/>
        <v>-1.4197595489799233</v>
      </c>
      <c r="AZ29" t="e">
        <f t="shared" si="33"/>
        <v>#DIV/0!</v>
      </c>
      <c r="BA29" t="s">
        <v>361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1.2964308257782691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1600206697.5999999</v>
      </c>
      <c r="BO29">
        <v>401.93</v>
      </c>
      <c r="BP29">
        <v>399.96499999999997</v>
      </c>
      <c r="BQ29">
        <v>23.584199999999999</v>
      </c>
      <c r="BR29">
        <v>22.099399999999999</v>
      </c>
      <c r="BS29">
        <v>402.66699999999997</v>
      </c>
      <c r="BT29">
        <v>23.6082</v>
      </c>
      <c r="BU29">
        <v>500.01799999999997</v>
      </c>
      <c r="BV29">
        <v>101.39700000000001</v>
      </c>
      <c r="BW29">
        <v>0.100109</v>
      </c>
      <c r="BX29">
        <v>26.1523</v>
      </c>
      <c r="BY29">
        <v>25.703800000000001</v>
      </c>
      <c r="BZ29">
        <v>999.9</v>
      </c>
      <c r="CA29">
        <v>0</v>
      </c>
      <c r="CB29">
        <v>0</v>
      </c>
      <c r="CC29">
        <v>9993.75</v>
      </c>
      <c r="CD29">
        <v>0</v>
      </c>
      <c r="CE29">
        <v>11.3619</v>
      </c>
      <c r="CF29">
        <v>1.9654799999999999</v>
      </c>
      <c r="CG29">
        <v>411.63900000000001</v>
      </c>
      <c r="CH29">
        <v>409.00400000000002</v>
      </c>
      <c r="CI29">
        <v>1.48475</v>
      </c>
      <c r="CJ29">
        <v>399.96499999999997</v>
      </c>
      <c r="CK29">
        <v>22.099399999999999</v>
      </c>
      <c r="CL29">
        <v>2.3913600000000002</v>
      </c>
      <c r="CM29">
        <v>2.2408100000000002</v>
      </c>
      <c r="CN29">
        <v>20.305399999999999</v>
      </c>
      <c r="CO29">
        <v>19.257100000000001</v>
      </c>
      <c r="CP29">
        <v>9.9996100000000008E-3</v>
      </c>
      <c r="CQ29">
        <v>0</v>
      </c>
      <c r="CR29">
        <v>0</v>
      </c>
      <c r="CS29">
        <v>0</v>
      </c>
      <c r="CT29">
        <v>816.5</v>
      </c>
      <c r="CU29">
        <v>9.9996100000000008E-3</v>
      </c>
      <c r="CV29">
        <v>106.9</v>
      </c>
      <c r="CW29">
        <v>13.85</v>
      </c>
      <c r="CX29">
        <v>45.25</v>
      </c>
      <c r="CY29">
        <v>49.125</v>
      </c>
      <c r="CZ29">
        <v>47.5</v>
      </c>
      <c r="DA29">
        <v>48.5</v>
      </c>
      <c r="DB29">
        <v>47.436999999999998</v>
      </c>
      <c r="DC29">
        <v>0</v>
      </c>
      <c r="DD29">
        <v>0</v>
      </c>
      <c r="DE29">
        <v>0</v>
      </c>
      <c r="DF29">
        <v>119.80000019073501</v>
      </c>
      <c r="DG29">
        <v>0</v>
      </c>
      <c r="DH29">
        <v>816.41153846153804</v>
      </c>
      <c r="DI29">
        <v>-2.9401710565844899</v>
      </c>
      <c r="DJ29">
        <v>19.411965700087102</v>
      </c>
      <c r="DK29">
        <v>108.569230769231</v>
      </c>
      <c r="DL29">
        <v>15</v>
      </c>
      <c r="DM29">
        <v>1600206631.5999999</v>
      </c>
      <c r="DN29" t="s">
        <v>410</v>
      </c>
      <c r="DO29">
        <v>1600206628.5999999</v>
      </c>
      <c r="DP29">
        <v>1600206631.5999999</v>
      </c>
      <c r="DQ29">
        <v>116</v>
      </c>
      <c r="DR29">
        <v>-1.2E-2</v>
      </c>
      <c r="DS29">
        <v>4.0000000000000001E-3</v>
      </c>
      <c r="DT29">
        <v>-0.73599999999999999</v>
      </c>
      <c r="DU29">
        <v>-2.4E-2</v>
      </c>
      <c r="DV29">
        <v>400</v>
      </c>
      <c r="DW29">
        <v>22</v>
      </c>
      <c r="DX29">
        <v>0.42</v>
      </c>
      <c r="DY29">
        <v>0.05</v>
      </c>
      <c r="DZ29">
        <v>400.54378048780501</v>
      </c>
      <c r="EA29">
        <v>-6.8094773519162901</v>
      </c>
      <c r="EB29">
        <v>0.82255593663140403</v>
      </c>
      <c r="EC29">
        <v>0</v>
      </c>
      <c r="ED29">
        <v>405.330451612903</v>
      </c>
      <c r="EE29">
        <v>-36.595403225807701</v>
      </c>
      <c r="EF29">
        <v>2.8406644706398199</v>
      </c>
      <c r="EG29">
        <v>0</v>
      </c>
      <c r="EH29">
        <v>22.096929268292701</v>
      </c>
      <c r="EI29">
        <v>7.7644599303340498E-3</v>
      </c>
      <c r="EJ29">
        <v>9.1817525890625204E-4</v>
      </c>
      <c r="EK29">
        <v>1</v>
      </c>
      <c r="EL29">
        <v>23.540129268292699</v>
      </c>
      <c r="EM29">
        <v>0.143958188153331</v>
      </c>
      <c r="EN29">
        <v>1.6731017549602E-2</v>
      </c>
      <c r="EO29">
        <v>1</v>
      </c>
      <c r="EP29">
        <v>2</v>
      </c>
      <c r="EQ29">
        <v>4</v>
      </c>
      <c r="ER29" t="s">
        <v>398</v>
      </c>
      <c r="ES29">
        <v>2.9973100000000001</v>
      </c>
      <c r="ET29">
        <v>2.6943199999999998</v>
      </c>
      <c r="EU29">
        <v>9.9939899999999998E-2</v>
      </c>
      <c r="EV29">
        <v>9.9830699999999994E-2</v>
      </c>
      <c r="EW29">
        <v>0.107213</v>
      </c>
      <c r="EX29">
        <v>0.101545</v>
      </c>
      <c r="EY29">
        <v>28091.200000000001</v>
      </c>
      <c r="EZ29">
        <v>31708.6</v>
      </c>
      <c r="FA29">
        <v>27292.2</v>
      </c>
      <c r="FB29">
        <v>30517.7</v>
      </c>
      <c r="FC29">
        <v>34212</v>
      </c>
      <c r="FD29">
        <v>37712.300000000003</v>
      </c>
      <c r="FE29">
        <v>40369.4</v>
      </c>
      <c r="FF29">
        <v>44938.5</v>
      </c>
      <c r="FG29">
        <v>1.8986000000000001</v>
      </c>
      <c r="FH29">
        <v>1.85812</v>
      </c>
      <c r="FI29">
        <v>-7.2076899999999999E-2</v>
      </c>
      <c r="FJ29">
        <v>0</v>
      </c>
      <c r="FK29">
        <v>26.883800000000001</v>
      </c>
      <c r="FL29">
        <v>999.9</v>
      </c>
      <c r="FM29">
        <v>38.28</v>
      </c>
      <c r="FN29">
        <v>36.345999999999997</v>
      </c>
      <c r="FO29">
        <v>22.9665</v>
      </c>
      <c r="FP29">
        <v>62.3566</v>
      </c>
      <c r="FQ29">
        <v>37.043300000000002</v>
      </c>
      <c r="FR29">
        <v>1</v>
      </c>
      <c r="FS29">
        <v>0.48868899999999998</v>
      </c>
      <c r="FT29">
        <v>4.9727800000000002</v>
      </c>
      <c r="FU29">
        <v>20.141100000000002</v>
      </c>
      <c r="FV29">
        <v>5.2207299999999996</v>
      </c>
      <c r="FW29">
        <v>12.033899999999999</v>
      </c>
      <c r="FX29">
        <v>4.9599000000000002</v>
      </c>
      <c r="FY29">
        <v>3.3019699999999998</v>
      </c>
      <c r="FZ29">
        <v>999.9</v>
      </c>
      <c r="GA29">
        <v>9999</v>
      </c>
      <c r="GB29">
        <v>9999</v>
      </c>
      <c r="GC29">
        <v>9999</v>
      </c>
      <c r="GD29">
        <v>1.8796900000000001</v>
      </c>
      <c r="GE29">
        <v>1.87656</v>
      </c>
      <c r="GF29">
        <v>1.8787799999999999</v>
      </c>
      <c r="GG29">
        <v>1.8786400000000001</v>
      </c>
      <c r="GH29">
        <v>1.87988</v>
      </c>
      <c r="GI29">
        <v>1.8730199999999999</v>
      </c>
      <c r="GJ29">
        <v>1.8805099999999999</v>
      </c>
      <c r="GK29">
        <v>1.8746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-0.73699999999999999</v>
      </c>
      <c r="GZ29">
        <v>-2.4E-2</v>
      </c>
      <c r="HA29">
        <v>-0.73619999999994001</v>
      </c>
      <c r="HB29">
        <v>0</v>
      </c>
      <c r="HC29">
        <v>0</v>
      </c>
      <c r="HD29">
        <v>0</v>
      </c>
      <c r="HE29">
        <v>-2.40100000000005E-2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1.1000000000000001</v>
      </c>
      <c r="HN29">
        <v>1.1000000000000001</v>
      </c>
      <c r="HO29">
        <v>2</v>
      </c>
      <c r="HP29">
        <v>509.33600000000001</v>
      </c>
      <c r="HQ29">
        <v>465.154</v>
      </c>
      <c r="HR29">
        <v>20.784400000000002</v>
      </c>
      <c r="HS29">
        <v>33.192500000000003</v>
      </c>
      <c r="HT29">
        <v>29.999600000000001</v>
      </c>
      <c r="HU29">
        <v>33.130400000000002</v>
      </c>
      <c r="HV29">
        <v>33.135399999999997</v>
      </c>
      <c r="HW29">
        <v>20.705500000000001</v>
      </c>
      <c r="HX29">
        <v>100</v>
      </c>
      <c r="HY29">
        <v>0</v>
      </c>
      <c r="HZ29">
        <v>20.814</v>
      </c>
      <c r="IA29">
        <v>400</v>
      </c>
      <c r="IB29">
        <v>15.0398</v>
      </c>
      <c r="IC29">
        <v>103.88500000000001</v>
      </c>
      <c r="ID29">
        <v>100.366</v>
      </c>
    </row>
    <row r="30" spans="1:238" x14ac:dyDescent="0.35">
      <c r="A30">
        <v>13</v>
      </c>
      <c r="B30">
        <v>1600207339.0999999</v>
      </c>
      <c r="C30">
        <v>3245.5</v>
      </c>
      <c r="D30" t="s">
        <v>411</v>
      </c>
      <c r="E30" t="s">
        <v>412</v>
      </c>
      <c r="F30">
        <v>1600207339.0999999</v>
      </c>
      <c r="G30">
        <f t="shared" si="0"/>
        <v>1.0888692252729935E-3</v>
      </c>
      <c r="H30">
        <f t="shared" si="1"/>
        <v>-1.4993539594334602</v>
      </c>
      <c r="I30">
        <f t="shared" si="2"/>
        <v>401.25100167493679</v>
      </c>
      <c r="J30">
        <f t="shared" si="3"/>
        <v>415.13586749846041</v>
      </c>
      <c r="K30">
        <f t="shared" si="4"/>
        <v>42.133764324799245</v>
      </c>
      <c r="L30">
        <f t="shared" si="5"/>
        <v>40.72453493728559</v>
      </c>
      <c r="M30">
        <f t="shared" si="6"/>
        <v>0.1247146258618594</v>
      </c>
      <c r="N30">
        <f t="shared" si="7"/>
        <v>2.2798644703536741</v>
      </c>
      <c r="O30">
        <f t="shared" si="8"/>
        <v>0.12104476309649997</v>
      </c>
      <c r="P30">
        <f t="shared" si="9"/>
        <v>7.5973704316706081E-2</v>
      </c>
      <c r="Q30">
        <f t="shared" si="10"/>
        <v>1.5958132752824533E-5</v>
      </c>
      <c r="R30">
        <f t="shared" si="11"/>
        <v>25.373814591582523</v>
      </c>
      <c r="S30">
        <f t="shared" si="12"/>
        <v>25.414400000000001</v>
      </c>
      <c r="T30">
        <f t="shared" si="13"/>
        <v>3.2590883927451468</v>
      </c>
      <c r="U30">
        <f t="shared" si="14"/>
        <v>71.407961513270052</v>
      </c>
      <c r="V30">
        <f t="shared" si="15"/>
        <v>2.3714154663569702</v>
      </c>
      <c r="W30">
        <f t="shared" si="16"/>
        <v>3.3209398729527932</v>
      </c>
      <c r="X30">
        <f t="shared" si="17"/>
        <v>0.88767292638817663</v>
      </c>
      <c r="Y30">
        <f t="shared" si="18"/>
        <v>-48.019132834539015</v>
      </c>
      <c r="Z30">
        <f t="shared" si="19"/>
        <v>38.926247288251609</v>
      </c>
      <c r="AA30">
        <f t="shared" si="20"/>
        <v>3.632414003945283</v>
      </c>
      <c r="AB30">
        <f t="shared" si="21"/>
        <v>-5.4604555842093703</v>
      </c>
      <c r="AC30">
        <v>12</v>
      </c>
      <c r="AD30">
        <v>2</v>
      </c>
      <c r="AE30">
        <f t="shared" si="22"/>
        <v>1.0004464829742099</v>
      </c>
      <c r="AF30">
        <f t="shared" si="23"/>
        <v>4.4648297420990524E-2</v>
      </c>
      <c r="AG30">
        <f t="shared" si="24"/>
        <v>53777.449484767218</v>
      </c>
      <c r="AH30" t="s">
        <v>413</v>
      </c>
      <c r="AI30">
        <v>10171.5</v>
      </c>
      <c r="AJ30">
        <v>769.274</v>
      </c>
      <c r="AK30">
        <v>3827.48</v>
      </c>
      <c r="AL30">
        <f t="shared" si="25"/>
        <v>3058.2060000000001</v>
      </c>
      <c r="AM30">
        <f t="shared" si="26"/>
        <v>0.79901292756591813</v>
      </c>
      <c r="AN30">
        <v>-1.49848517156175</v>
      </c>
      <c r="AO30" t="s">
        <v>361</v>
      </c>
      <c r="AP30" t="s">
        <v>361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-1.4993539594334602</v>
      </c>
      <c r="AW30" t="e">
        <f t="shared" si="30"/>
        <v>#DIV/0!</v>
      </c>
      <c r="AX30" t="e">
        <f t="shared" si="31"/>
        <v>#DIV/0!</v>
      </c>
      <c r="AY30">
        <f t="shared" si="32"/>
        <v>-1.0343519537246006</v>
      </c>
      <c r="AZ30" t="e">
        <f t="shared" si="33"/>
        <v>#DIV/0!</v>
      </c>
      <c r="BA30" t="s">
        <v>361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1.2515442059822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1600207339.0999999</v>
      </c>
      <c r="BO30">
        <v>401.25099999999998</v>
      </c>
      <c r="BP30">
        <v>399.97699999999998</v>
      </c>
      <c r="BQ30">
        <v>23.365100000000002</v>
      </c>
      <c r="BR30">
        <v>22.089700000000001</v>
      </c>
      <c r="BS30">
        <v>401.99400000000003</v>
      </c>
      <c r="BT30">
        <v>23.389099999999999</v>
      </c>
      <c r="BU30">
        <v>500.05099999999999</v>
      </c>
      <c r="BV30">
        <v>101.39400000000001</v>
      </c>
      <c r="BW30">
        <v>9.9914699999999995E-2</v>
      </c>
      <c r="BX30">
        <v>25.731100000000001</v>
      </c>
      <c r="BY30">
        <v>25.414400000000001</v>
      </c>
      <c r="BZ30">
        <v>999.9</v>
      </c>
      <c r="CA30">
        <v>0</v>
      </c>
      <c r="CB30">
        <v>0</v>
      </c>
      <c r="CC30">
        <v>9987.5</v>
      </c>
      <c r="CD30">
        <v>0</v>
      </c>
      <c r="CE30">
        <v>9.8239000000000001</v>
      </c>
      <c r="CF30">
        <v>1.28061</v>
      </c>
      <c r="CG30">
        <v>410.858</v>
      </c>
      <c r="CH30">
        <v>409.012</v>
      </c>
      <c r="CI30">
        <v>1.2753699999999999</v>
      </c>
      <c r="CJ30">
        <v>399.97699999999998</v>
      </c>
      <c r="CK30">
        <v>22.089700000000001</v>
      </c>
      <c r="CL30">
        <v>2.3690699999999998</v>
      </c>
      <c r="CM30">
        <v>2.23976</v>
      </c>
      <c r="CN30">
        <v>20.1539</v>
      </c>
      <c r="CO30">
        <v>19.249600000000001</v>
      </c>
      <c r="CP30">
        <v>9.9996100000000008E-3</v>
      </c>
      <c r="CQ30">
        <v>0</v>
      </c>
      <c r="CR30">
        <v>0</v>
      </c>
      <c r="CS30">
        <v>0</v>
      </c>
      <c r="CT30">
        <v>769.75</v>
      </c>
      <c r="CU30">
        <v>9.9996100000000008E-3</v>
      </c>
      <c r="CV30">
        <v>92.6</v>
      </c>
      <c r="CW30">
        <v>13.9</v>
      </c>
      <c r="CX30">
        <v>43.375</v>
      </c>
      <c r="CY30">
        <v>47.436999999999998</v>
      </c>
      <c r="CZ30">
        <v>45.625</v>
      </c>
      <c r="DA30">
        <v>46.875</v>
      </c>
      <c r="DB30">
        <v>45.625</v>
      </c>
      <c r="DC30">
        <v>0</v>
      </c>
      <c r="DD30">
        <v>0</v>
      </c>
      <c r="DE30">
        <v>0</v>
      </c>
      <c r="DF30">
        <v>641</v>
      </c>
      <c r="DG30">
        <v>0</v>
      </c>
      <c r="DH30">
        <v>769.274</v>
      </c>
      <c r="DI30">
        <v>1.54615345368066</v>
      </c>
      <c r="DJ30">
        <v>5.6461539589442502</v>
      </c>
      <c r="DK30">
        <v>90.352000000000004</v>
      </c>
      <c r="DL30">
        <v>15</v>
      </c>
      <c r="DM30">
        <v>1600207361.5999999</v>
      </c>
      <c r="DN30" t="s">
        <v>414</v>
      </c>
      <c r="DO30">
        <v>1600207361.5999999</v>
      </c>
      <c r="DP30">
        <v>1600206631.5999999</v>
      </c>
      <c r="DQ30">
        <v>117</v>
      </c>
      <c r="DR30">
        <v>-7.0000000000000001E-3</v>
      </c>
      <c r="DS30">
        <v>4.0000000000000001E-3</v>
      </c>
      <c r="DT30">
        <v>-0.74299999999999999</v>
      </c>
      <c r="DU30">
        <v>-2.4E-2</v>
      </c>
      <c r="DV30">
        <v>400</v>
      </c>
      <c r="DW30">
        <v>22</v>
      </c>
      <c r="DX30">
        <v>0.25</v>
      </c>
      <c r="DY30">
        <v>0.05</v>
      </c>
      <c r="DZ30">
        <v>400.00270731707298</v>
      </c>
      <c r="EA30">
        <v>1.21254355420407E-3</v>
      </c>
      <c r="EB30">
        <v>2.5158273528770401E-2</v>
      </c>
      <c r="EC30">
        <v>1</v>
      </c>
      <c r="ED30">
        <v>401.25045161290302</v>
      </c>
      <c r="EE30">
        <v>7.2677419353672404E-2</v>
      </c>
      <c r="EF30">
        <v>1.0974570929007599E-2</v>
      </c>
      <c r="EG30">
        <v>1</v>
      </c>
      <c r="EH30">
        <v>22.089624390243898</v>
      </c>
      <c r="EI30">
        <v>1.56376306619284E-3</v>
      </c>
      <c r="EJ30">
        <v>6.6508040511727401E-4</v>
      </c>
      <c r="EK30">
        <v>1</v>
      </c>
      <c r="EL30">
        <v>23.371587804878001</v>
      </c>
      <c r="EM30">
        <v>-5.0717770034799999E-2</v>
      </c>
      <c r="EN30">
        <v>5.0570981326152602E-3</v>
      </c>
      <c r="EO30">
        <v>1</v>
      </c>
      <c r="EP30">
        <v>4</v>
      </c>
      <c r="EQ30">
        <v>4</v>
      </c>
      <c r="ER30" t="s">
        <v>415</v>
      </c>
      <c r="ES30">
        <v>2.9974400000000001</v>
      </c>
      <c r="ET30">
        <v>2.6941199999999998</v>
      </c>
      <c r="EU30">
        <v>9.9828200000000006E-2</v>
      </c>
      <c r="EV30">
        <v>9.9854799999999994E-2</v>
      </c>
      <c r="EW30">
        <v>0.10652499999999999</v>
      </c>
      <c r="EX30">
        <v>0.101533</v>
      </c>
      <c r="EY30">
        <v>28100.1</v>
      </c>
      <c r="EZ30">
        <v>31713.3</v>
      </c>
      <c r="FA30">
        <v>27296.9</v>
      </c>
      <c r="FB30">
        <v>30522.5</v>
      </c>
      <c r="FC30">
        <v>34244.6</v>
      </c>
      <c r="FD30">
        <v>37719.1</v>
      </c>
      <c r="FE30">
        <v>40376.699999999997</v>
      </c>
      <c r="FF30">
        <v>44945.7</v>
      </c>
      <c r="FG30">
        <v>1.8994</v>
      </c>
      <c r="FH30">
        <v>1.8601000000000001</v>
      </c>
      <c r="FI30">
        <v>-6.9230799999999995E-2</v>
      </c>
      <c r="FJ30">
        <v>0</v>
      </c>
      <c r="FK30">
        <v>26.548400000000001</v>
      </c>
      <c r="FL30">
        <v>999.9</v>
      </c>
      <c r="FM30">
        <v>37.981000000000002</v>
      </c>
      <c r="FN30">
        <v>36.356000000000002</v>
      </c>
      <c r="FO30">
        <v>22.800799999999999</v>
      </c>
      <c r="FP30">
        <v>62.416699999999999</v>
      </c>
      <c r="FQ30">
        <v>36.991199999999999</v>
      </c>
      <c r="FR30">
        <v>1</v>
      </c>
      <c r="FS30">
        <v>0.474657</v>
      </c>
      <c r="FT30">
        <v>4.8392799999999996</v>
      </c>
      <c r="FU30">
        <v>20.145099999999999</v>
      </c>
      <c r="FV30">
        <v>5.2225299999999999</v>
      </c>
      <c r="FW30">
        <v>12.033899999999999</v>
      </c>
      <c r="FX30">
        <v>4.9608499999999998</v>
      </c>
      <c r="FY30">
        <v>3.3019500000000002</v>
      </c>
      <c r="FZ30">
        <v>999.9</v>
      </c>
      <c r="GA30">
        <v>9999</v>
      </c>
      <c r="GB30">
        <v>9999</v>
      </c>
      <c r="GC30">
        <v>9999</v>
      </c>
      <c r="GD30">
        <v>1.87965</v>
      </c>
      <c r="GE30">
        <v>1.87653</v>
      </c>
      <c r="GF30">
        <v>1.8787799999999999</v>
      </c>
      <c r="GG30">
        <v>1.87866</v>
      </c>
      <c r="GH30">
        <v>1.87988</v>
      </c>
      <c r="GI30">
        <v>1.8730100000000001</v>
      </c>
      <c r="GJ30">
        <v>1.88052</v>
      </c>
      <c r="GK30">
        <v>1.87466</v>
      </c>
      <c r="GL30">
        <v>5</v>
      </c>
      <c r="GM30">
        <v>0</v>
      </c>
      <c r="GN30">
        <v>0</v>
      </c>
      <c r="GO30">
        <v>0</v>
      </c>
      <c r="GP30" t="s">
        <v>362</v>
      </c>
      <c r="GQ30" t="s">
        <v>363</v>
      </c>
      <c r="GR30" t="s">
        <v>364</v>
      </c>
      <c r="GS30" t="s">
        <v>364</v>
      </c>
      <c r="GT30" t="s">
        <v>364</v>
      </c>
      <c r="GU30" t="s">
        <v>364</v>
      </c>
      <c r="GV30">
        <v>0</v>
      </c>
      <c r="GW30">
        <v>100</v>
      </c>
      <c r="GX30">
        <v>100</v>
      </c>
      <c r="GY30">
        <v>-0.74299999999999999</v>
      </c>
      <c r="GZ30">
        <v>-2.4E-2</v>
      </c>
      <c r="HA30">
        <v>-0.73619999999994001</v>
      </c>
      <c r="HB30">
        <v>0</v>
      </c>
      <c r="HC30">
        <v>0</v>
      </c>
      <c r="HD30">
        <v>0</v>
      </c>
      <c r="HE30">
        <v>-2.40100000000005E-2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11.8</v>
      </c>
      <c r="HN30">
        <v>11.8</v>
      </c>
      <c r="HO30">
        <v>2</v>
      </c>
      <c r="HP30">
        <v>509.149</v>
      </c>
      <c r="HQ30">
        <v>465.69900000000001</v>
      </c>
      <c r="HR30">
        <v>20.663</v>
      </c>
      <c r="HS30">
        <v>33.044800000000002</v>
      </c>
      <c r="HT30">
        <v>29.9999</v>
      </c>
      <c r="HU30">
        <v>33.0411</v>
      </c>
      <c r="HV30">
        <v>33.038600000000002</v>
      </c>
      <c r="HW30">
        <v>20.707100000000001</v>
      </c>
      <c r="HX30">
        <v>100</v>
      </c>
      <c r="HY30">
        <v>0</v>
      </c>
      <c r="HZ30">
        <v>20.662099999999999</v>
      </c>
      <c r="IA30">
        <v>400</v>
      </c>
      <c r="IB30">
        <v>15.0398</v>
      </c>
      <c r="IC30">
        <v>103.904</v>
      </c>
      <c r="ID30">
        <v>100.38200000000001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2020-09-15T17:03:00Z</dcterms:created>
  <dcterms:modified xsi:type="dcterms:W3CDTF">2020-09-21T13:58:57Z</dcterms:modified>
</cp:coreProperties>
</file>